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345" windowWidth="19320" windowHeight="796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Rekapitulace!$G$34</definedName>
    <definedName name="Dodavka0">Položky!#REF!</definedName>
    <definedName name="HSV">Rekapitulace!$E$34</definedName>
    <definedName name="HSV0">Položky!#REF!</definedName>
    <definedName name="HZS">Rekapitulace!$I$34</definedName>
    <definedName name="HZS0">Položky!#REF!</definedName>
    <definedName name="JKSO">'Krycí list'!$G$2</definedName>
    <definedName name="MJ">'Krycí list'!$G$5</definedName>
    <definedName name="Mont">Rekapitulace!$H$34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Položky!$A$1:$G$1127</definedName>
    <definedName name="_xlnm.Print_Area" localSheetId="1">Rekapitulace!$A$1:$I$48</definedName>
    <definedName name="PocetMJ">'Krycí list'!$G$6</definedName>
    <definedName name="Poznamka">'Krycí list'!$B$37</definedName>
    <definedName name="Projektant">'Krycí list'!$C$8</definedName>
    <definedName name="PSV">Rekapitulace!$F$34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1127" i="3" l="1"/>
  <c r="G1115" i="3"/>
  <c r="G1112" i="3"/>
  <c r="G1109" i="3"/>
  <c r="G1103" i="3"/>
  <c r="G974" i="3"/>
  <c r="G944" i="3"/>
  <c r="G907" i="3"/>
  <c r="G786" i="3"/>
  <c r="G683" i="3"/>
  <c r="G659" i="3"/>
  <c r="G656" i="3"/>
  <c r="G653" i="3"/>
  <c r="G508" i="3"/>
  <c r="G405" i="3"/>
  <c r="G384" i="3"/>
  <c r="G378" i="3"/>
  <c r="G279" i="3"/>
  <c r="E856" i="3" l="1"/>
  <c r="E904" i="3"/>
  <c r="E905" i="3"/>
  <c r="E1095" i="3"/>
  <c r="E977" i="3"/>
  <c r="E976" i="3"/>
  <c r="G399" i="3"/>
  <c r="G400" i="3"/>
  <c r="BE398" i="3"/>
  <c r="BD398" i="3"/>
  <c r="BC398" i="3"/>
  <c r="BB398" i="3"/>
  <c r="G398" i="3"/>
  <c r="BA398" i="3" s="1"/>
  <c r="E903" i="3"/>
  <c r="G903" i="3" l="1"/>
  <c r="BE903" i="3"/>
  <c r="BD903" i="3"/>
  <c r="BC903" i="3"/>
  <c r="BA903" i="3"/>
  <c r="BB903" i="3"/>
  <c r="E269" i="3"/>
  <c r="E250" i="3"/>
  <c r="D21" i="1" l="1"/>
  <c r="D20" i="1"/>
  <c r="D19" i="1"/>
  <c r="D18" i="1"/>
  <c r="D17" i="1"/>
  <c r="D16" i="1"/>
  <c r="D15" i="1"/>
  <c r="BE1126" i="3"/>
  <c r="BD1126" i="3"/>
  <c r="BC1126" i="3"/>
  <c r="BB1126" i="3"/>
  <c r="G1126" i="3"/>
  <c r="BA1126" i="3" s="1"/>
  <c r="BE1125" i="3"/>
  <c r="BD1125" i="3"/>
  <c r="BC1125" i="3"/>
  <c r="BB1125" i="3"/>
  <c r="G1125" i="3"/>
  <c r="BA1125" i="3" s="1"/>
  <c r="BE1124" i="3"/>
  <c r="BD1124" i="3"/>
  <c r="BC1124" i="3"/>
  <c r="BB1124" i="3"/>
  <c r="G1124" i="3"/>
  <c r="BA1124" i="3" s="1"/>
  <c r="BE1123" i="3"/>
  <c r="BD1123" i="3"/>
  <c r="BC1123" i="3"/>
  <c r="BB1123" i="3"/>
  <c r="G1123" i="3"/>
  <c r="BA1123" i="3" s="1"/>
  <c r="BE1122" i="3"/>
  <c r="BD1122" i="3"/>
  <c r="BC1122" i="3"/>
  <c r="BB1122" i="3"/>
  <c r="G1122" i="3"/>
  <c r="BA1122" i="3" s="1"/>
  <c r="BE1121" i="3"/>
  <c r="BD1121" i="3"/>
  <c r="BC1121" i="3"/>
  <c r="BB1121" i="3"/>
  <c r="G1121" i="3"/>
  <c r="BA1121" i="3" s="1"/>
  <c r="BE1119" i="3"/>
  <c r="BD1119" i="3"/>
  <c r="BC1119" i="3"/>
  <c r="BB1119" i="3"/>
  <c r="G1119" i="3"/>
  <c r="BA1119" i="3" s="1"/>
  <c r="BE1117" i="3"/>
  <c r="BE1127" i="3" s="1"/>
  <c r="I33" i="2" s="1"/>
  <c r="BD1117" i="3"/>
  <c r="BD1127" i="3" s="1"/>
  <c r="H33" i="2" s="1"/>
  <c r="BC1117" i="3"/>
  <c r="BB1117" i="3"/>
  <c r="BB1127" i="3" s="1"/>
  <c r="F33" i="2" s="1"/>
  <c r="G1117" i="3"/>
  <c r="BA1117" i="3" s="1"/>
  <c r="BA1127" i="3" s="1"/>
  <c r="E33" i="2" s="1"/>
  <c r="B33" i="2"/>
  <c r="A33" i="2"/>
  <c r="BC1127" i="3"/>
  <c r="G33" i="2" s="1"/>
  <c r="C1127" i="3"/>
  <c r="BE1114" i="3"/>
  <c r="BE1115" i="3" s="1"/>
  <c r="I32" i="2" s="1"/>
  <c r="BC1114" i="3"/>
  <c r="BB1114" i="3"/>
  <c r="BB1115" i="3" s="1"/>
  <c r="F32" i="2" s="1"/>
  <c r="BA1114" i="3"/>
  <c r="BA1115" i="3" s="1"/>
  <c r="E32" i="2" s="1"/>
  <c r="G1114" i="3"/>
  <c r="BD1114" i="3" s="1"/>
  <c r="BD1115" i="3" s="1"/>
  <c r="H32" i="2" s="1"/>
  <c r="B32" i="2"/>
  <c r="A32" i="2"/>
  <c r="BC1115" i="3"/>
  <c r="G32" i="2" s="1"/>
  <c r="C1115" i="3"/>
  <c r="BE1111" i="3"/>
  <c r="BE1112" i="3" s="1"/>
  <c r="I31" i="2" s="1"/>
  <c r="BC1111" i="3"/>
  <c r="BB1111" i="3"/>
  <c r="BB1112" i="3" s="1"/>
  <c r="F31" i="2" s="1"/>
  <c r="BA1111" i="3"/>
  <c r="BA1112" i="3" s="1"/>
  <c r="E31" i="2" s="1"/>
  <c r="G1111" i="3"/>
  <c r="BD1111" i="3" s="1"/>
  <c r="BD1112" i="3" s="1"/>
  <c r="H31" i="2" s="1"/>
  <c r="B31" i="2"/>
  <c r="A31" i="2"/>
  <c r="BC1112" i="3"/>
  <c r="G31" i="2" s="1"/>
  <c r="C1112" i="3"/>
  <c r="BE1108" i="3"/>
  <c r="BE1109" i="3" s="1"/>
  <c r="I30" i="2" s="1"/>
  <c r="BC1108" i="3"/>
  <c r="BB1108" i="3"/>
  <c r="BB1109" i="3" s="1"/>
  <c r="F30" i="2" s="1"/>
  <c r="BA1108" i="3"/>
  <c r="BA1109" i="3" s="1"/>
  <c r="E30" i="2" s="1"/>
  <c r="G1108" i="3"/>
  <c r="BD1108" i="3" s="1"/>
  <c r="BD1109" i="3" s="1"/>
  <c r="H30" i="2" s="1"/>
  <c r="B30" i="2"/>
  <c r="A30" i="2"/>
  <c r="BC1109" i="3"/>
  <c r="G30" i="2" s="1"/>
  <c r="C1109" i="3"/>
  <c r="BE1105" i="3"/>
  <c r="BE1106" i="3" s="1"/>
  <c r="I29" i="2" s="1"/>
  <c r="BD1105" i="3"/>
  <c r="BC1105" i="3"/>
  <c r="BA1105" i="3"/>
  <c r="BA1106" i="3" s="1"/>
  <c r="E29" i="2" s="1"/>
  <c r="G1105" i="3"/>
  <c r="BB1105" i="3" s="1"/>
  <c r="BB1106" i="3" s="1"/>
  <c r="F29" i="2" s="1"/>
  <c r="B29" i="2"/>
  <c r="A29" i="2"/>
  <c r="BD1106" i="3"/>
  <c r="H29" i="2" s="1"/>
  <c r="BC1106" i="3"/>
  <c r="G29" i="2" s="1"/>
  <c r="C1106" i="3"/>
  <c r="BE1095" i="3"/>
  <c r="BD1095" i="3"/>
  <c r="BC1095" i="3"/>
  <c r="BA1095" i="3"/>
  <c r="G1095" i="3"/>
  <c r="BB1095" i="3" s="1"/>
  <c r="BE977" i="3"/>
  <c r="BD977" i="3"/>
  <c r="BC977" i="3"/>
  <c r="BA977" i="3"/>
  <c r="G977" i="3"/>
  <c r="BB977" i="3" s="1"/>
  <c r="BE976" i="3"/>
  <c r="BD976" i="3"/>
  <c r="BC976" i="3"/>
  <c r="BA976" i="3"/>
  <c r="G976" i="3"/>
  <c r="B28" i="2"/>
  <c r="A28" i="2"/>
  <c r="C1103" i="3"/>
  <c r="BE972" i="3"/>
  <c r="BD972" i="3"/>
  <c r="BC972" i="3"/>
  <c r="BA972" i="3"/>
  <c r="G972" i="3"/>
  <c r="BB972" i="3" s="1"/>
  <c r="BE966" i="3"/>
  <c r="BD966" i="3"/>
  <c r="BC966" i="3"/>
  <c r="BA966" i="3"/>
  <c r="G966" i="3"/>
  <c r="BB966" i="3" s="1"/>
  <c r="BE960" i="3"/>
  <c r="BD960" i="3"/>
  <c r="BC960" i="3"/>
  <c r="BA960" i="3"/>
  <c r="G960" i="3"/>
  <c r="BB960" i="3" s="1"/>
  <c r="BE958" i="3"/>
  <c r="BD958" i="3"/>
  <c r="BC958" i="3"/>
  <c r="BA958" i="3"/>
  <c r="G958" i="3"/>
  <c r="BB958" i="3" s="1"/>
  <c r="BE948" i="3"/>
  <c r="BD948" i="3"/>
  <c r="BC948" i="3"/>
  <c r="BA948" i="3"/>
  <c r="G948" i="3"/>
  <c r="BB948" i="3" s="1"/>
  <c r="BE946" i="3"/>
  <c r="BD946" i="3"/>
  <c r="BD974" i="3" s="1"/>
  <c r="H27" i="2" s="1"/>
  <c r="BC946" i="3"/>
  <c r="BA946" i="3"/>
  <c r="BA974" i="3" s="1"/>
  <c r="E27" i="2" s="1"/>
  <c r="G946" i="3"/>
  <c r="B27" i="2"/>
  <c r="A27" i="2"/>
  <c r="BE974" i="3"/>
  <c r="I27" i="2" s="1"/>
  <c r="C974" i="3"/>
  <c r="BE943" i="3"/>
  <c r="BD943" i="3"/>
  <c r="BC943" i="3"/>
  <c r="BA943" i="3"/>
  <c r="G943" i="3"/>
  <c r="BB943" i="3" s="1"/>
  <c r="BE941" i="3"/>
  <c r="BD941" i="3"/>
  <c r="BC941" i="3"/>
  <c r="BA941" i="3"/>
  <c r="G941" i="3"/>
  <c r="BB941" i="3" s="1"/>
  <c r="BE939" i="3"/>
  <c r="BD939" i="3"/>
  <c r="BC939" i="3"/>
  <c r="BA939" i="3"/>
  <c r="G939" i="3"/>
  <c r="BB939" i="3" s="1"/>
  <c r="BE932" i="3"/>
  <c r="BD932" i="3"/>
  <c r="BC932" i="3"/>
  <c r="BA932" i="3"/>
  <c r="G932" i="3"/>
  <c r="BB932" i="3" s="1"/>
  <c r="BE931" i="3"/>
  <c r="BD931" i="3"/>
  <c r="BC931" i="3"/>
  <c r="BA931" i="3"/>
  <c r="G931" i="3"/>
  <c r="BB931" i="3" s="1"/>
  <c r="BE924" i="3"/>
  <c r="BE944" i="3" s="1"/>
  <c r="I26" i="2" s="1"/>
  <c r="BD924" i="3"/>
  <c r="BC924" i="3"/>
  <c r="BC944" i="3" s="1"/>
  <c r="G26" i="2" s="1"/>
  <c r="BA924" i="3"/>
  <c r="BA944" i="3" s="1"/>
  <c r="E26" i="2" s="1"/>
  <c r="G924" i="3"/>
  <c r="BB924" i="3" s="1"/>
  <c r="B26" i="2"/>
  <c r="A26" i="2"/>
  <c r="C944" i="3"/>
  <c r="BE909" i="3"/>
  <c r="BE922" i="3" s="1"/>
  <c r="I25" i="2" s="1"/>
  <c r="BD909" i="3"/>
  <c r="BC909" i="3"/>
  <c r="BA909" i="3"/>
  <c r="BA922" i="3" s="1"/>
  <c r="E25" i="2" s="1"/>
  <c r="G909" i="3"/>
  <c r="B25" i="2"/>
  <c r="A25" i="2"/>
  <c r="BD922" i="3"/>
  <c r="H25" i="2" s="1"/>
  <c r="BC922" i="3"/>
  <c r="G25" i="2" s="1"/>
  <c r="C922" i="3"/>
  <c r="BE906" i="3"/>
  <c r="BD906" i="3"/>
  <c r="BC906" i="3"/>
  <c r="BA906" i="3"/>
  <c r="G906" i="3"/>
  <c r="BB906" i="3" s="1"/>
  <c r="BE904" i="3"/>
  <c r="BD904" i="3"/>
  <c r="BC904" i="3"/>
  <c r="BA904" i="3"/>
  <c r="G904" i="3"/>
  <c r="BB904" i="3" s="1"/>
  <c r="BE900" i="3"/>
  <c r="BD900" i="3"/>
  <c r="BC900" i="3"/>
  <c r="BA900" i="3"/>
  <c r="G900" i="3"/>
  <c r="BB900" i="3" s="1"/>
  <c r="BE889" i="3"/>
  <c r="BD889" i="3"/>
  <c r="BC889" i="3"/>
  <c r="BA889" i="3"/>
  <c r="G889" i="3"/>
  <c r="BB889" i="3" s="1"/>
  <c r="BE856" i="3"/>
  <c r="BD856" i="3"/>
  <c r="BC856" i="3"/>
  <c r="BA856" i="3"/>
  <c r="G856" i="3"/>
  <c r="BB856" i="3" s="1"/>
  <c r="BE835" i="3"/>
  <c r="BD835" i="3"/>
  <c r="BC835" i="3"/>
  <c r="BA835" i="3"/>
  <c r="G835" i="3"/>
  <c r="BB835" i="3" s="1"/>
  <c r="BE822" i="3"/>
  <c r="BD822" i="3"/>
  <c r="BC822" i="3"/>
  <c r="BA822" i="3"/>
  <c r="G822" i="3"/>
  <c r="BB822" i="3" s="1"/>
  <c r="BE788" i="3"/>
  <c r="BD788" i="3"/>
  <c r="BD907" i="3" s="1"/>
  <c r="H24" i="2" s="1"/>
  <c r="BC788" i="3"/>
  <c r="BC907" i="3" s="1"/>
  <c r="G24" i="2" s="1"/>
  <c r="BA788" i="3"/>
  <c r="BA907" i="3" s="1"/>
  <c r="E24" i="2" s="1"/>
  <c r="G788" i="3"/>
  <c r="BB788" i="3" s="1"/>
  <c r="B24" i="2"/>
  <c r="A24" i="2"/>
  <c r="BE907" i="3"/>
  <c r="I24" i="2" s="1"/>
  <c r="C907" i="3"/>
  <c r="BE778" i="3"/>
  <c r="BD778" i="3"/>
  <c r="BC778" i="3"/>
  <c r="BA778" i="3"/>
  <c r="G778" i="3"/>
  <c r="BE770" i="3"/>
  <c r="BD770" i="3"/>
  <c r="BC770" i="3"/>
  <c r="BA770" i="3"/>
  <c r="G770" i="3"/>
  <c r="BB770" i="3" s="1"/>
  <c r="BE763" i="3"/>
  <c r="BD763" i="3"/>
  <c r="BC763" i="3"/>
  <c r="BA763" i="3"/>
  <c r="G763" i="3"/>
  <c r="BB763" i="3" s="1"/>
  <c r="BE753" i="3"/>
  <c r="BD753" i="3"/>
  <c r="BC753" i="3"/>
  <c r="BA753" i="3"/>
  <c r="G753" i="3"/>
  <c r="BB753" i="3" s="1"/>
  <c r="BE749" i="3"/>
  <c r="BD749" i="3"/>
  <c r="BC749" i="3"/>
  <c r="BA749" i="3"/>
  <c r="G749" i="3"/>
  <c r="BB749" i="3" s="1"/>
  <c r="BE745" i="3"/>
  <c r="BD745" i="3"/>
  <c r="BC745" i="3"/>
  <c r="BA745" i="3"/>
  <c r="G745" i="3"/>
  <c r="BB745" i="3" s="1"/>
  <c r="BE742" i="3"/>
  <c r="BD742" i="3"/>
  <c r="BC742" i="3"/>
  <c r="BA742" i="3"/>
  <c r="G742" i="3"/>
  <c r="BB742" i="3" s="1"/>
  <c r="BE739" i="3"/>
  <c r="BD739" i="3"/>
  <c r="BC739" i="3"/>
  <c r="BA739" i="3"/>
  <c r="G739" i="3"/>
  <c r="BB739" i="3" s="1"/>
  <c r="BE736" i="3"/>
  <c r="BD736" i="3"/>
  <c r="BC736" i="3"/>
  <c r="BA736" i="3"/>
  <c r="G736" i="3"/>
  <c r="BB736" i="3" s="1"/>
  <c r="BE733" i="3"/>
  <c r="BD733" i="3"/>
  <c r="BC733" i="3"/>
  <c r="BA733" i="3"/>
  <c r="G733" i="3"/>
  <c r="BB733" i="3" s="1"/>
  <c r="BE725" i="3"/>
  <c r="BD725" i="3"/>
  <c r="BC725" i="3"/>
  <c r="BA725" i="3"/>
  <c r="G725" i="3"/>
  <c r="BB725" i="3" s="1"/>
  <c r="BE721" i="3"/>
  <c r="BD721" i="3"/>
  <c r="BC721" i="3"/>
  <c r="BA721" i="3"/>
  <c r="G721" i="3"/>
  <c r="BB721" i="3" s="1"/>
  <c r="BE717" i="3"/>
  <c r="BD717" i="3"/>
  <c r="BC717" i="3"/>
  <c r="BA717" i="3"/>
  <c r="G717" i="3"/>
  <c r="BB717" i="3" s="1"/>
  <c r="BE712" i="3"/>
  <c r="BD712" i="3"/>
  <c r="BC712" i="3"/>
  <c r="BA712" i="3"/>
  <c r="G712" i="3"/>
  <c r="BB712" i="3" s="1"/>
  <c r="BE707" i="3"/>
  <c r="BD707" i="3"/>
  <c r="BC707" i="3"/>
  <c r="BA707" i="3"/>
  <c r="G707" i="3"/>
  <c r="BB707" i="3" s="1"/>
  <c r="BE701" i="3"/>
  <c r="BD701" i="3"/>
  <c r="BC701" i="3"/>
  <c r="BA701" i="3"/>
  <c r="G701" i="3"/>
  <c r="BB701" i="3" s="1"/>
  <c r="BE695" i="3"/>
  <c r="BD695" i="3"/>
  <c r="BC695" i="3"/>
  <c r="BA695" i="3"/>
  <c r="G695" i="3"/>
  <c r="BB695" i="3" s="1"/>
  <c r="BE689" i="3"/>
  <c r="BD689" i="3"/>
  <c r="BC689" i="3"/>
  <c r="BA689" i="3"/>
  <c r="G689" i="3"/>
  <c r="BB689" i="3" s="1"/>
  <c r="BE686" i="3"/>
  <c r="BD686" i="3"/>
  <c r="BC686" i="3"/>
  <c r="BA686" i="3"/>
  <c r="G686" i="3"/>
  <c r="BB686" i="3" s="1"/>
  <c r="BE685" i="3"/>
  <c r="BE786" i="3" s="1"/>
  <c r="I23" i="2" s="1"/>
  <c r="BD685" i="3"/>
  <c r="BC685" i="3"/>
  <c r="BC786" i="3" s="1"/>
  <c r="G23" i="2" s="1"/>
  <c r="BA685" i="3"/>
  <c r="BA786" i="3" s="1"/>
  <c r="E23" i="2" s="1"/>
  <c r="G685" i="3"/>
  <c r="BB685" i="3" s="1"/>
  <c r="B23" i="2"/>
  <c r="A23" i="2"/>
  <c r="C786" i="3"/>
  <c r="BE682" i="3"/>
  <c r="BD682" i="3"/>
  <c r="BC682" i="3"/>
  <c r="BA682" i="3"/>
  <c r="G682" i="3"/>
  <c r="BB682" i="3" s="1"/>
  <c r="BE680" i="3"/>
  <c r="BD680" i="3"/>
  <c r="BC680" i="3"/>
  <c r="BA680" i="3"/>
  <c r="G680" i="3"/>
  <c r="BE676" i="3"/>
  <c r="BD676" i="3"/>
  <c r="BC676" i="3"/>
  <c r="BA676" i="3"/>
  <c r="G676" i="3"/>
  <c r="BB676" i="3" s="1"/>
  <c r="BE673" i="3"/>
  <c r="BD673" i="3"/>
  <c r="BC673" i="3"/>
  <c r="BA673" i="3"/>
  <c r="G673" i="3"/>
  <c r="BB673" i="3" s="1"/>
  <c r="BE670" i="3"/>
  <c r="BD670" i="3"/>
  <c r="BC670" i="3"/>
  <c r="BA670" i="3"/>
  <c r="G670" i="3"/>
  <c r="BB670" i="3" s="1"/>
  <c r="BE667" i="3"/>
  <c r="BD667" i="3"/>
  <c r="BC667" i="3"/>
  <c r="BA667" i="3"/>
  <c r="G667" i="3"/>
  <c r="BB667" i="3" s="1"/>
  <c r="BE664" i="3"/>
  <c r="BD664" i="3"/>
  <c r="BC664" i="3"/>
  <c r="BA664" i="3"/>
  <c r="G664" i="3"/>
  <c r="BB664" i="3" s="1"/>
  <c r="B22" i="2"/>
  <c r="A22" i="2"/>
  <c r="C683" i="3"/>
  <c r="BE661" i="3"/>
  <c r="BE662" i="3" s="1"/>
  <c r="I21" i="2" s="1"/>
  <c r="BD661" i="3"/>
  <c r="BC661" i="3"/>
  <c r="BA661" i="3"/>
  <c r="BA662" i="3" s="1"/>
  <c r="E21" i="2" s="1"/>
  <c r="G661" i="3"/>
  <c r="BB661" i="3" s="1"/>
  <c r="BB662" i="3" s="1"/>
  <c r="F21" i="2" s="1"/>
  <c r="B21" i="2"/>
  <c r="A21" i="2"/>
  <c r="BD662" i="3"/>
  <c r="H21" i="2" s="1"/>
  <c r="BC662" i="3"/>
  <c r="G21" i="2" s="1"/>
  <c r="G662" i="3"/>
  <c r="C662" i="3"/>
  <c r="BE658" i="3"/>
  <c r="BE659" i="3" s="1"/>
  <c r="I20" i="2" s="1"/>
  <c r="BD658" i="3"/>
  <c r="BC658" i="3"/>
  <c r="BA658" i="3"/>
  <c r="BA659" i="3" s="1"/>
  <c r="E20" i="2" s="1"/>
  <c r="G658" i="3"/>
  <c r="BB658" i="3" s="1"/>
  <c r="BB659" i="3" s="1"/>
  <c r="F20" i="2" s="1"/>
  <c r="H20" i="2"/>
  <c r="B20" i="2"/>
  <c r="A20" i="2"/>
  <c r="BD659" i="3"/>
  <c r="BC659" i="3"/>
  <c r="G20" i="2" s="1"/>
  <c r="C659" i="3"/>
  <c r="BE655" i="3"/>
  <c r="BE656" i="3" s="1"/>
  <c r="I19" i="2" s="1"/>
  <c r="BD655" i="3"/>
  <c r="BC655" i="3"/>
  <c r="BB655" i="3"/>
  <c r="BB656" i="3" s="1"/>
  <c r="F19" i="2" s="1"/>
  <c r="G655" i="3"/>
  <c r="BA655" i="3" s="1"/>
  <c r="BA656" i="3" s="1"/>
  <c r="E19" i="2" s="1"/>
  <c r="B19" i="2"/>
  <c r="A19" i="2"/>
  <c r="BD656" i="3"/>
  <c r="H19" i="2" s="1"/>
  <c r="BC656" i="3"/>
  <c r="G19" i="2" s="1"/>
  <c r="C656" i="3"/>
  <c r="BE648" i="3"/>
  <c r="BD648" i="3"/>
  <c r="BC648" i="3"/>
  <c r="BB648" i="3"/>
  <c r="G648" i="3"/>
  <c r="BA648" i="3" s="1"/>
  <c r="BE572" i="3"/>
  <c r="BD572" i="3"/>
  <c r="BC572" i="3"/>
  <c r="BB572" i="3"/>
  <c r="G572" i="3"/>
  <c r="BA572" i="3" s="1"/>
  <c r="BE529" i="3"/>
  <c r="BD529" i="3"/>
  <c r="BC529" i="3"/>
  <c r="BB529" i="3"/>
  <c r="G529" i="3"/>
  <c r="BA529" i="3" s="1"/>
  <c r="BE526" i="3"/>
  <c r="BD526" i="3"/>
  <c r="BC526" i="3"/>
  <c r="BB526" i="3"/>
  <c r="G526" i="3"/>
  <c r="BA526" i="3" s="1"/>
  <c r="BE522" i="3"/>
  <c r="BD522" i="3"/>
  <c r="BC522" i="3"/>
  <c r="BB522" i="3"/>
  <c r="G522" i="3"/>
  <c r="BA522" i="3" s="1"/>
  <c r="BE517" i="3"/>
  <c r="BD517" i="3"/>
  <c r="BC517" i="3"/>
  <c r="BB517" i="3"/>
  <c r="G517" i="3"/>
  <c r="BA517" i="3" s="1"/>
  <c r="BE512" i="3"/>
  <c r="BD512" i="3"/>
  <c r="BC512" i="3"/>
  <c r="BB512" i="3"/>
  <c r="G512" i="3"/>
  <c r="BA512" i="3" s="1"/>
  <c r="BE510" i="3"/>
  <c r="BD510" i="3"/>
  <c r="BD653" i="3" s="1"/>
  <c r="H18" i="2" s="1"/>
  <c r="BC510" i="3"/>
  <c r="BC653" i="3" s="1"/>
  <c r="G18" i="2" s="1"/>
  <c r="BB510" i="3"/>
  <c r="G510" i="3"/>
  <c r="B18" i="2"/>
  <c r="A18" i="2"/>
  <c r="BE653" i="3"/>
  <c r="I18" i="2" s="1"/>
  <c r="C653" i="3"/>
  <c r="BE504" i="3"/>
  <c r="BD504" i="3"/>
  <c r="BC504" i="3"/>
  <c r="BB504" i="3"/>
  <c r="G504" i="3"/>
  <c r="BA504" i="3" s="1"/>
  <c r="BE500" i="3"/>
  <c r="BD500" i="3"/>
  <c r="BC500" i="3"/>
  <c r="BB500" i="3"/>
  <c r="G500" i="3"/>
  <c r="BA500" i="3" s="1"/>
  <c r="BE499" i="3"/>
  <c r="BD499" i="3"/>
  <c r="BC499" i="3"/>
  <c r="BB499" i="3"/>
  <c r="G499" i="3"/>
  <c r="BA499" i="3" s="1"/>
  <c r="BE497" i="3"/>
  <c r="BD497" i="3"/>
  <c r="BC497" i="3"/>
  <c r="BB497" i="3"/>
  <c r="G497" i="3"/>
  <c r="BA497" i="3" s="1"/>
  <c r="BE487" i="3"/>
  <c r="BD487" i="3"/>
  <c r="BC487" i="3"/>
  <c r="BB487" i="3"/>
  <c r="G487" i="3"/>
  <c r="BA487" i="3" s="1"/>
  <c r="BE476" i="3"/>
  <c r="BD476" i="3"/>
  <c r="BC476" i="3"/>
  <c r="BB476" i="3"/>
  <c r="BA476" i="3"/>
  <c r="G476" i="3"/>
  <c r="BE466" i="3"/>
  <c r="BD466" i="3"/>
  <c r="BC466" i="3"/>
  <c r="BB466" i="3"/>
  <c r="G466" i="3"/>
  <c r="BA466" i="3" s="1"/>
  <c r="BE462" i="3"/>
  <c r="BD462" i="3"/>
  <c r="BC462" i="3"/>
  <c r="BB462" i="3"/>
  <c r="G462" i="3"/>
  <c r="BA462" i="3" s="1"/>
  <c r="BE453" i="3"/>
  <c r="BD453" i="3"/>
  <c r="BC453" i="3"/>
  <c r="BB453" i="3"/>
  <c r="G453" i="3"/>
  <c r="BA453" i="3" s="1"/>
  <c r="BE442" i="3"/>
  <c r="BD442" i="3"/>
  <c r="BC442" i="3"/>
  <c r="BB442" i="3"/>
  <c r="BA442" i="3"/>
  <c r="G442" i="3"/>
  <c r="BE436" i="3"/>
  <c r="BD436" i="3"/>
  <c r="BC436" i="3"/>
  <c r="BB436" i="3"/>
  <c r="G436" i="3"/>
  <c r="BA436" i="3" s="1"/>
  <c r="BE434" i="3"/>
  <c r="BD434" i="3"/>
  <c r="BC434" i="3"/>
  <c r="BB434" i="3"/>
  <c r="G434" i="3"/>
  <c r="BA434" i="3" s="1"/>
  <c r="BE427" i="3"/>
  <c r="BD427" i="3"/>
  <c r="BC427" i="3"/>
  <c r="BB427" i="3"/>
  <c r="G427" i="3"/>
  <c r="BA427" i="3" s="1"/>
  <c r="BE421" i="3"/>
  <c r="BD421" i="3"/>
  <c r="BC421" i="3"/>
  <c r="BB421" i="3"/>
  <c r="G421" i="3"/>
  <c r="BA421" i="3" s="1"/>
  <c r="BE415" i="3"/>
  <c r="BD415" i="3"/>
  <c r="BC415" i="3"/>
  <c r="BB415" i="3"/>
  <c r="G415" i="3"/>
  <c r="BA415" i="3" s="1"/>
  <c r="BE407" i="3"/>
  <c r="BE508" i="3" s="1"/>
  <c r="I17" i="2" s="1"/>
  <c r="BD407" i="3"/>
  <c r="BC407" i="3"/>
  <c r="BC508" i="3" s="1"/>
  <c r="G17" i="2" s="1"/>
  <c r="BB407" i="3"/>
  <c r="BB508" i="3" s="1"/>
  <c r="F17" i="2" s="1"/>
  <c r="G407" i="3"/>
  <c r="B17" i="2"/>
  <c r="A17" i="2"/>
  <c r="C508" i="3"/>
  <c r="BE404" i="3"/>
  <c r="BD404" i="3"/>
  <c r="BC404" i="3"/>
  <c r="BB404" i="3"/>
  <c r="BA404" i="3"/>
  <c r="G404" i="3"/>
  <c r="BE402" i="3"/>
  <c r="BD402" i="3"/>
  <c r="BC402" i="3"/>
  <c r="BB402" i="3"/>
  <c r="G402" i="3"/>
  <c r="BA402" i="3" s="1"/>
  <c r="BE401" i="3"/>
  <c r="BD401" i="3"/>
  <c r="BC401" i="3"/>
  <c r="BB401" i="3"/>
  <c r="G401" i="3"/>
  <c r="BA401" i="3" s="1"/>
  <c r="BE394" i="3"/>
  <c r="BD394" i="3"/>
  <c r="BC394" i="3"/>
  <c r="BB394" i="3"/>
  <c r="G394" i="3"/>
  <c r="BA394" i="3" s="1"/>
  <c r="BE392" i="3"/>
  <c r="BE405" i="3" s="1"/>
  <c r="I16" i="2" s="1"/>
  <c r="BD392" i="3"/>
  <c r="BC392" i="3"/>
  <c r="BC405" i="3" s="1"/>
  <c r="G16" i="2" s="1"/>
  <c r="BB392" i="3"/>
  <c r="BB405" i="3" s="1"/>
  <c r="F16" i="2" s="1"/>
  <c r="G392" i="3"/>
  <c r="E16" i="2" s="1"/>
  <c r="B16" i="2"/>
  <c r="A16" i="2"/>
  <c r="C405" i="3"/>
  <c r="BE386" i="3"/>
  <c r="BE390" i="3" s="1"/>
  <c r="I15" i="2" s="1"/>
  <c r="BD386" i="3"/>
  <c r="BC386" i="3"/>
  <c r="BB386" i="3"/>
  <c r="BB390" i="3" s="1"/>
  <c r="F15" i="2" s="1"/>
  <c r="G386" i="3"/>
  <c r="BA386" i="3" s="1"/>
  <c r="BA390" i="3" s="1"/>
  <c r="E15" i="2" s="1"/>
  <c r="B15" i="2"/>
  <c r="A15" i="2"/>
  <c r="BD390" i="3"/>
  <c r="H15" i="2" s="1"/>
  <c r="BC390" i="3"/>
  <c r="G15" i="2" s="1"/>
  <c r="C390" i="3"/>
  <c r="BE382" i="3"/>
  <c r="BD382" i="3"/>
  <c r="BC382" i="3"/>
  <c r="BB382" i="3"/>
  <c r="G382" i="3"/>
  <c r="BA382" i="3" s="1"/>
  <c r="BE380" i="3"/>
  <c r="BD380" i="3"/>
  <c r="BD384" i="3" s="1"/>
  <c r="H14" i="2" s="1"/>
  <c r="BC380" i="3"/>
  <c r="BC384" i="3" s="1"/>
  <c r="G14" i="2" s="1"/>
  <c r="BB380" i="3"/>
  <c r="G380" i="3"/>
  <c r="B14" i="2"/>
  <c r="A14" i="2"/>
  <c r="BE384" i="3"/>
  <c r="I14" i="2" s="1"/>
  <c r="C384" i="3"/>
  <c r="BE376" i="3"/>
  <c r="BD376" i="3"/>
  <c r="BC376" i="3"/>
  <c r="BB376" i="3"/>
  <c r="G376" i="3"/>
  <c r="BA376" i="3" s="1"/>
  <c r="BE339" i="3"/>
  <c r="BD339" i="3"/>
  <c r="BC339" i="3"/>
  <c r="BB339" i="3"/>
  <c r="G339" i="3"/>
  <c r="BA339" i="3" s="1"/>
  <c r="BE335" i="3"/>
  <c r="BD335" i="3"/>
  <c r="BC335" i="3"/>
  <c r="BB335" i="3"/>
  <c r="G335" i="3"/>
  <c r="BA335" i="3" s="1"/>
  <c r="BE324" i="3"/>
  <c r="BD324" i="3"/>
  <c r="BC324" i="3"/>
  <c r="BB324" i="3"/>
  <c r="G324" i="3"/>
  <c r="BA324" i="3" s="1"/>
  <c r="BE321" i="3"/>
  <c r="BD321" i="3"/>
  <c r="BC321" i="3"/>
  <c r="BB321" i="3"/>
  <c r="G321" i="3"/>
  <c r="BA321" i="3" s="1"/>
  <c r="BE319" i="3"/>
  <c r="BE378" i="3" s="1"/>
  <c r="I13" i="2" s="1"/>
  <c r="BD319" i="3"/>
  <c r="BC319" i="3"/>
  <c r="BB319" i="3"/>
  <c r="BB378" i="3" s="1"/>
  <c r="F13" i="2" s="1"/>
  <c r="BA319" i="3"/>
  <c r="G319" i="3"/>
  <c r="B13" i="2"/>
  <c r="A13" i="2"/>
  <c r="BC378" i="3"/>
  <c r="G13" i="2" s="1"/>
  <c r="C378" i="3"/>
  <c r="BE309" i="3"/>
  <c r="BD309" i="3"/>
  <c r="BC309" i="3"/>
  <c r="BB309" i="3"/>
  <c r="G309" i="3"/>
  <c r="BE300" i="3"/>
  <c r="BD300" i="3"/>
  <c r="BC300" i="3"/>
  <c r="BB300" i="3"/>
  <c r="G300" i="3"/>
  <c r="BA300" i="3" s="1"/>
  <c r="BE299" i="3"/>
  <c r="BD299" i="3"/>
  <c r="BC299" i="3"/>
  <c r="BB299" i="3"/>
  <c r="G299" i="3"/>
  <c r="BA299" i="3" s="1"/>
  <c r="BE297" i="3"/>
  <c r="BD297" i="3"/>
  <c r="BC297" i="3"/>
  <c r="BB297" i="3"/>
  <c r="G297" i="3"/>
  <c r="BA297" i="3" s="1"/>
  <c r="BE295" i="3"/>
  <c r="BD295" i="3"/>
  <c r="BC295" i="3"/>
  <c r="BB295" i="3"/>
  <c r="G295" i="3"/>
  <c r="BA295" i="3" s="1"/>
  <c r="BE293" i="3"/>
  <c r="BD293" i="3"/>
  <c r="BC293" i="3"/>
  <c r="BB293" i="3"/>
  <c r="G293" i="3"/>
  <c r="BA293" i="3" s="1"/>
  <c r="BE289" i="3"/>
  <c r="BD289" i="3"/>
  <c r="BC289" i="3"/>
  <c r="BB289" i="3"/>
  <c r="G289" i="3"/>
  <c r="BE287" i="3"/>
  <c r="BD287" i="3"/>
  <c r="BC287" i="3"/>
  <c r="BB287" i="3"/>
  <c r="G287" i="3"/>
  <c r="BA287" i="3" s="1"/>
  <c r="BE284" i="3"/>
  <c r="BD284" i="3"/>
  <c r="BC284" i="3"/>
  <c r="BB284" i="3"/>
  <c r="G284" i="3"/>
  <c r="BA284" i="3" s="1"/>
  <c r="BE281" i="3"/>
  <c r="BD281" i="3"/>
  <c r="BC281" i="3"/>
  <c r="BC317" i="3" s="1"/>
  <c r="G12" i="2" s="1"/>
  <c r="BB281" i="3"/>
  <c r="G281" i="3"/>
  <c r="B12" i="2"/>
  <c r="A12" i="2"/>
  <c r="BE317" i="3"/>
  <c r="I12" i="2" s="1"/>
  <c r="C317" i="3"/>
  <c r="BE276" i="3"/>
  <c r="BD276" i="3"/>
  <c r="BC276" i="3"/>
  <c r="BB276" i="3"/>
  <c r="G276" i="3"/>
  <c r="BA276" i="3" s="1"/>
  <c r="BE269" i="3"/>
  <c r="BD269" i="3"/>
  <c r="BC269" i="3"/>
  <c r="BB269" i="3"/>
  <c r="G269" i="3"/>
  <c r="BA269" i="3" s="1"/>
  <c r="BE250" i="3"/>
  <c r="BD250" i="3"/>
  <c r="BC250" i="3"/>
  <c r="BB250" i="3"/>
  <c r="G250" i="3"/>
  <c r="BA250" i="3" s="1"/>
  <c r="BE248" i="3"/>
  <c r="BD248" i="3"/>
  <c r="BC248" i="3"/>
  <c r="BB248" i="3"/>
  <c r="G248" i="3"/>
  <c r="BA248" i="3" s="1"/>
  <c r="BE247" i="3"/>
  <c r="BD247" i="3"/>
  <c r="BC247" i="3"/>
  <c r="BB247" i="3"/>
  <c r="G247" i="3"/>
  <c r="BA247" i="3" s="1"/>
  <c r="BE245" i="3"/>
  <c r="BD245" i="3"/>
  <c r="BC245" i="3"/>
  <c r="BB245" i="3"/>
  <c r="G245" i="3"/>
  <c r="BA245" i="3" s="1"/>
  <c r="BE243" i="3"/>
  <c r="BD243" i="3"/>
  <c r="BC243" i="3"/>
  <c r="BB243" i="3"/>
  <c r="G243" i="3"/>
  <c r="BA243" i="3" s="1"/>
  <c r="BE241" i="3"/>
  <c r="BE279" i="3" s="1"/>
  <c r="I11" i="2" s="1"/>
  <c r="BD241" i="3"/>
  <c r="BC241" i="3"/>
  <c r="BB241" i="3"/>
  <c r="BB279" i="3" s="1"/>
  <c r="F11" i="2" s="1"/>
  <c r="BA241" i="3"/>
  <c r="G241" i="3"/>
  <c r="B11" i="2"/>
  <c r="A11" i="2"/>
  <c r="BC279" i="3"/>
  <c r="G11" i="2" s="1"/>
  <c r="C279" i="3"/>
  <c r="BE237" i="3"/>
  <c r="BD237" i="3"/>
  <c r="BC237" i="3"/>
  <c r="BB237" i="3"/>
  <c r="G237" i="3"/>
  <c r="BE235" i="3"/>
  <c r="BD235" i="3"/>
  <c r="BC235" i="3"/>
  <c r="BB235" i="3"/>
  <c r="G235" i="3"/>
  <c r="BA235" i="3" s="1"/>
  <c r="BE233" i="3"/>
  <c r="BD233" i="3"/>
  <c r="BC233" i="3"/>
  <c r="BB233" i="3"/>
  <c r="G233" i="3"/>
  <c r="BA233" i="3" s="1"/>
  <c r="BE231" i="3"/>
  <c r="BD231" i="3"/>
  <c r="BC231" i="3"/>
  <c r="BB231" i="3"/>
  <c r="G231" i="3"/>
  <c r="BA231" i="3" s="1"/>
  <c r="BE229" i="3"/>
  <c r="BD229" i="3"/>
  <c r="BC229" i="3"/>
  <c r="BB229" i="3"/>
  <c r="G229" i="3"/>
  <c r="BA229" i="3" s="1"/>
  <c r="BE227" i="3"/>
  <c r="BD227" i="3"/>
  <c r="BC227" i="3"/>
  <c r="BB227" i="3"/>
  <c r="G227" i="3"/>
  <c r="BA227" i="3" s="1"/>
  <c r="BE225" i="3"/>
  <c r="BD225" i="3"/>
  <c r="BC225" i="3"/>
  <c r="BB225" i="3"/>
  <c r="G225" i="3"/>
  <c r="BA225" i="3" s="1"/>
  <c r="BE221" i="3"/>
  <c r="BD221" i="3"/>
  <c r="BC221" i="3"/>
  <c r="BB221" i="3"/>
  <c r="G221" i="3"/>
  <c r="BA221" i="3" s="1"/>
  <c r="BE217" i="3"/>
  <c r="BD217" i="3"/>
  <c r="BC217" i="3"/>
  <c r="BB217" i="3"/>
  <c r="G217" i="3"/>
  <c r="BA217" i="3" s="1"/>
  <c r="BE213" i="3"/>
  <c r="BD213" i="3"/>
  <c r="BC213" i="3"/>
  <c r="BB213" i="3"/>
  <c r="G213" i="3"/>
  <c r="BA213" i="3" s="1"/>
  <c r="BE211" i="3"/>
  <c r="BD211" i="3"/>
  <c r="BC211" i="3"/>
  <c r="BB211" i="3"/>
  <c r="G211" i="3"/>
  <c r="BA211" i="3" s="1"/>
  <c r="BE209" i="3"/>
  <c r="BD209" i="3"/>
  <c r="BC209" i="3"/>
  <c r="BB209" i="3"/>
  <c r="G209" i="3"/>
  <c r="BA209" i="3" s="1"/>
  <c r="BE207" i="3"/>
  <c r="BD207" i="3"/>
  <c r="BC207" i="3"/>
  <c r="BB207" i="3"/>
  <c r="G207" i="3"/>
  <c r="BA207" i="3" s="1"/>
  <c r="BE204" i="3"/>
  <c r="BD204" i="3"/>
  <c r="BC204" i="3"/>
  <c r="BB204" i="3"/>
  <c r="G204" i="3"/>
  <c r="BE200" i="3"/>
  <c r="BD200" i="3"/>
  <c r="BC200" i="3"/>
  <c r="BB200" i="3"/>
  <c r="G200" i="3"/>
  <c r="BA200" i="3" s="1"/>
  <c r="BE198" i="3"/>
  <c r="BD198" i="3"/>
  <c r="BC198" i="3"/>
  <c r="BB198" i="3"/>
  <c r="G198" i="3"/>
  <c r="BA198" i="3" s="1"/>
  <c r="BE195" i="3"/>
  <c r="BD195" i="3"/>
  <c r="BC195" i="3"/>
  <c r="BB195" i="3"/>
  <c r="G195" i="3"/>
  <c r="BA195" i="3" s="1"/>
  <c r="BE192" i="3"/>
  <c r="BD192" i="3"/>
  <c r="BC192" i="3"/>
  <c r="BB192" i="3"/>
  <c r="G192" i="3"/>
  <c r="BA192" i="3" s="1"/>
  <c r="BE190" i="3"/>
  <c r="BD190" i="3"/>
  <c r="BC190" i="3"/>
  <c r="BB190" i="3"/>
  <c r="G190" i="3"/>
  <c r="BA190" i="3" s="1"/>
  <c r="BE188" i="3"/>
  <c r="BD188" i="3"/>
  <c r="BC188" i="3"/>
  <c r="BC239" i="3" s="1"/>
  <c r="G10" i="2" s="1"/>
  <c r="BB188" i="3"/>
  <c r="G188" i="3"/>
  <c r="B10" i="2"/>
  <c r="A10" i="2"/>
  <c r="C239" i="3"/>
  <c r="BE182" i="3"/>
  <c r="BD182" i="3"/>
  <c r="BC182" i="3"/>
  <c r="BB182" i="3"/>
  <c r="G182" i="3"/>
  <c r="BA182" i="3" s="1"/>
  <c r="BE179" i="3"/>
  <c r="BD179" i="3"/>
  <c r="BC179" i="3"/>
  <c r="BB179" i="3"/>
  <c r="G179" i="3"/>
  <c r="BA179" i="3" s="1"/>
  <c r="BE176" i="3"/>
  <c r="BD176" i="3"/>
  <c r="BD186" i="3" s="1"/>
  <c r="H9" i="2" s="1"/>
  <c r="BC176" i="3"/>
  <c r="BC186" i="3" s="1"/>
  <c r="G9" i="2" s="1"/>
  <c r="BB176" i="3"/>
  <c r="G176" i="3"/>
  <c r="G186" i="3" s="1"/>
  <c r="B9" i="2"/>
  <c r="A9" i="2"/>
  <c r="BE186" i="3"/>
  <c r="I9" i="2" s="1"/>
  <c r="C186" i="3"/>
  <c r="BE102" i="3"/>
  <c r="BD102" i="3"/>
  <c r="BC102" i="3"/>
  <c r="BB102" i="3"/>
  <c r="BA102" i="3"/>
  <c r="BE54" i="3"/>
  <c r="BD54" i="3"/>
  <c r="BC54" i="3"/>
  <c r="BB54" i="3"/>
  <c r="BA54" i="3"/>
  <c r="BE12" i="3"/>
  <c r="BD12" i="3"/>
  <c r="BD174" i="3" s="1"/>
  <c r="H8" i="2" s="1"/>
  <c r="BC12" i="3"/>
  <c r="BC174" i="3" s="1"/>
  <c r="G8" i="2" s="1"/>
  <c r="BB12" i="3"/>
  <c r="B8" i="2"/>
  <c r="A8" i="2"/>
  <c r="BE174" i="3"/>
  <c r="I8" i="2" s="1"/>
  <c r="C174" i="3"/>
  <c r="BE9" i="3"/>
  <c r="BD9" i="3"/>
  <c r="BD10" i="3" s="1"/>
  <c r="H7" i="2" s="1"/>
  <c r="BC9" i="3"/>
  <c r="BB9" i="3"/>
  <c r="G9" i="3"/>
  <c r="BA9" i="3" s="1"/>
  <c r="BE8" i="3"/>
  <c r="BE10" i="3" s="1"/>
  <c r="I7" i="2" s="1"/>
  <c r="BD8" i="3"/>
  <c r="BC8" i="3"/>
  <c r="BB8" i="3"/>
  <c r="BA8" i="3"/>
  <c r="G8" i="3"/>
  <c r="B7" i="2"/>
  <c r="A7" i="2"/>
  <c r="BC10" i="3"/>
  <c r="G7" i="2" s="1"/>
  <c r="C10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976" i="3" l="1"/>
  <c r="BD944" i="3"/>
  <c r="H26" i="2" s="1"/>
  <c r="BB909" i="3"/>
  <c r="BB922" i="3" s="1"/>
  <c r="F25" i="2" s="1"/>
  <c r="G922" i="3"/>
  <c r="BC683" i="3"/>
  <c r="G22" i="2" s="1"/>
  <c r="BA309" i="3"/>
  <c r="G317" i="3"/>
  <c r="BA289" i="3"/>
  <c r="BA237" i="3"/>
  <c r="G239" i="3"/>
  <c r="BA204" i="3"/>
  <c r="BE239" i="3"/>
  <c r="I10" i="2" s="1"/>
  <c r="BB946" i="3"/>
  <c r="BB778" i="3"/>
  <c r="BB680" i="3"/>
  <c r="BA407" i="3"/>
  <c r="G390" i="3"/>
  <c r="BD317" i="3"/>
  <c r="H12" i="2" s="1"/>
  <c r="BD239" i="3"/>
  <c r="H10" i="2" s="1"/>
  <c r="BB1103" i="3"/>
  <c r="F28" i="2" s="1"/>
  <c r="BC1103" i="3"/>
  <c r="G28" i="2" s="1"/>
  <c r="BA392" i="3"/>
  <c r="BA405" i="3" s="1"/>
  <c r="G1106" i="3"/>
  <c r="BB10" i="3"/>
  <c r="F7" i="2" s="1"/>
  <c r="BB174" i="3"/>
  <c r="F8" i="2" s="1"/>
  <c r="BB186" i="3"/>
  <c r="F9" i="2" s="1"/>
  <c r="BB239" i="3"/>
  <c r="F10" i="2" s="1"/>
  <c r="BD279" i="3"/>
  <c r="H11" i="2" s="1"/>
  <c r="BB317" i="3"/>
  <c r="F12" i="2" s="1"/>
  <c r="BB384" i="3"/>
  <c r="F14" i="2" s="1"/>
  <c r="BD405" i="3"/>
  <c r="H16" i="2" s="1"/>
  <c r="BD508" i="3"/>
  <c r="H17" i="2" s="1"/>
  <c r="BB653" i="3"/>
  <c r="F18" i="2" s="1"/>
  <c r="BD786" i="3"/>
  <c r="H23" i="2" s="1"/>
  <c r="BD378" i="3"/>
  <c r="H13" i="2" s="1"/>
  <c r="BA683" i="3"/>
  <c r="E22" i="2" s="1"/>
  <c r="BE683" i="3"/>
  <c r="I22" i="2" s="1"/>
  <c r="BD683" i="3"/>
  <c r="H22" i="2" s="1"/>
  <c r="BC974" i="3"/>
  <c r="G27" i="2" s="1"/>
  <c r="BA1103" i="3"/>
  <c r="E28" i="2" s="1"/>
  <c r="BE1103" i="3"/>
  <c r="I28" i="2" s="1"/>
  <c r="BD1103" i="3"/>
  <c r="H28" i="2" s="1"/>
  <c r="I34" i="2"/>
  <c r="C21" i="1" s="1"/>
  <c r="BA279" i="3"/>
  <c r="E11" i="2" s="1"/>
  <c r="BA508" i="3"/>
  <c r="E17" i="2" s="1"/>
  <c r="BB683" i="3"/>
  <c r="F22" i="2" s="1"/>
  <c r="BB907" i="3"/>
  <c r="F24" i="2" s="1"/>
  <c r="BA378" i="3"/>
  <c r="E13" i="2" s="1"/>
  <c r="BB786" i="3"/>
  <c r="F23" i="2" s="1"/>
  <c r="BB944" i="3"/>
  <c r="F26" i="2" s="1"/>
  <c r="BB974" i="3"/>
  <c r="F27" i="2" s="1"/>
  <c r="G34" i="2"/>
  <c r="C18" i="1" s="1"/>
  <c r="BA10" i="3"/>
  <c r="E7" i="2" s="1"/>
  <c r="G10" i="3"/>
  <c r="BA12" i="3"/>
  <c r="BA174" i="3" s="1"/>
  <c r="E8" i="2" s="1"/>
  <c r="BA176" i="3"/>
  <c r="BA186" i="3" s="1"/>
  <c r="E9" i="2" s="1"/>
  <c r="BA188" i="3"/>
  <c r="BA239" i="3" s="1"/>
  <c r="E10" i="2" s="1"/>
  <c r="BA281" i="3"/>
  <c r="BA317" i="3" s="1"/>
  <c r="E12" i="2" s="1"/>
  <c r="BA380" i="3"/>
  <c r="BA384" i="3" s="1"/>
  <c r="E14" i="2" s="1"/>
  <c r="BA510" i="3"/>
  <c r="BA653" i="3" s="1"/>
  <c r="E18" i="2" s="1"/>
  <c r="H34" i="2" l="1"/>
  <c r="C17" i="1" s="1"/>
  <c r="F34" i="2"/>
  <c r="C16" i="1" s="1"/>
  <c r="E34" i="2"/>
  <c r="C15" i="1" l="1"/>
  <c r="C19" i="1" s="1"/>
  <c r="C22" i="1" s="1"/>
  <c r="G46" i="2"/>
  <c r="I46" i="2" s="1"/>
  <c r="G45" i="2"/>
  <c r="I45" i="2" s="1"/>
  <c r="G21" i="1" s="1"/>
  <c r="G44" i="2"/>
  <c r="I44" i="2" s="1"/>
  <c r="G20" i="1" s="1"/>
  <c r="G43" i="2"/>
  <c r="I43" i="2" s="1"/>
  <c r="G19" i="1" s="1"/>
  <c r="G42" i="2"/>
  <c r="I42" i="2" s="1"/>
  <c r="G18" i="1" s="1"/>
  <c r="G41" i="2"/>
  <c r="I41" i="2" s="1"/>
  <c r="G17" i="1" s="1"/>
  <c r="G40" i="2"/>
  <c r="I40" i="2" s="1"/>
  <c r="G16" i="1" s="1"/>
  <c r="G39" i="2"/>
  <c r="I39" i="2" s="1"/>
  <c r="G15" i="1" l="1"/>
  <c r="H47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<sst xmlns="http://schemas.openxmlformats.org/spreadsheetml/2006/main" count="2503" uniqueCount="911">
  <si>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</si>
  <si>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</si>
  <si>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</si>
  <si>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</si>
  <si>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</si>
  <si>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</si>
  <si>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</si>
  <si>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</si>
  <si>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</si>
  <si>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</si>
  <si>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</si>
  <si>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</si>
  <si>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</si>
  <si>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</si>
  <si>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</si>
  <si>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</si>
  <si>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</si>
  <si>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</si>
  <si>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</si>
  <si>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</si>
  <si>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</si>
  <si>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</si>
  <si>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</si>
  <si>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</si>
  <si>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</si>
  <si>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</si>
  <si>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</si>
  <si>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</si>
  <si>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</si>
  <si>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</si>
  <si>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</si>
  <si>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</si>
  <si>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</si>
  <si>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</si>
  <si>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</si>
  <si>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</si>
  <si>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</si>
  <si>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</si>
  <si>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</si>
  <si>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</si>
  <si>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</si>
  <si>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</si>
  <si>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</si>
  <si>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</si>
  <si>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</si>
  <si>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</si>
  <si>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</si>
  <si>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</si>
  <si>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</si>
  <si>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</si>
  <si>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</si>
  <si>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</si>
  <si>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</si>
  <si>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</si>
  <si>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</si>
  <si>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</si>
  <si>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</si>
  <si>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</si>
  <si>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</si>
  <si>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</si>
  <si>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</si>
  <si>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</si>
  <si>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</si>
  <si>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</si>
  <si>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</si>
  <si>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</si>
  <si>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</si>
  <si>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</si>
  <si>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</si>
  <si>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</si>
  <si>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</si>
  <si>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</si>
  <si>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</si>
  <si>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</si>
  <si>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</si>
  <si>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</si>
  <si>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</si>
  <si>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</si>
  <si>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14-008</t>
  </si>
  <si>
    <t>01</t>
  </si>
  <si>
    <t>14-008-01</t>
  </si>
  <si>
    <t>Rekonstrukce prostoru po býv.knihovně a studovně</t>
  </si>
  <si>
    <t>Poznámky</t>
  </si>
  <si>
    <t>Poznámka</t>
  </si>
  <si>
    <t>Pol. je nutné upřesnit dle skutečnosti při realizaci</t>
  </si>
  <si>
    <t>Poznámka 2</t>
  </si>
  <si>
    <t>Veškeré Rpol. výrobků naceňovat jako komplet spocifikace dle výpisu výrobků a přísl. výkresů</t>
  </si>
  <si>
    <t>09</t>
  </si>
  <si>
    <t>Výpočet ploch konstrukcí-pouze VV (NEOCEŇOVAT!!)</t>
  </si>
  <si>
    <t>09.1</t>
  </si>
  <si>
    <t xml:space="preserve">Podlahy 1.PP - stávající stav </t>
  </si>
  <si>
    <t>m2</t>
  </si>
  <si>
    <t>ŘEŠENÝ PROSTOR 1.PP- STÁVAJÍCÍ STAV (BOURÁNÍ):</t>
  </si>
  <si>
    <t>BBA05P01002:7,47*5,91+0,225*1,2-0,45*0,285-1,32*0,075</t>
  </si>
  <si>
    <t>ČÁST MÍSTNOSTI SOUSEDÍCÍ S VÝTAHEM:0,87*0,95</t>
  </si>
  <si>
    <t>MEZISOUČET</t>
  </si>
  <si>
    <t>BBA05P01003:0,87*1,2</t>
  </si>
  <si>
    <t>BBA05P01007:(1,275+0,75)/2*4,45+0,32*1,16+7,855*4,45</t>
  </si>
  <si>
    <t>6,3*(4,60-4,45)+3,8*2,15+0,9*0,15*3+1,5*0,225+1,2*0,3</t>
  </si>
  <si>
    <t>BBA05P01009:6,45*4,6+7,65*2,39+4,35*4,6</t>
  </si>
  <si>
    <t>BBA05P01016:6,15*8,55+2,1*0,3+1,8*0,15</t>
  </si>
  <si>
    <t>BBA05P01020:(0,45*6+6,15+3,00+3,30+2,10+3,60+2,35)*2,00</t>
  </si>
  <si>
    <t>3,60*0,435-0,60*0,45</t>
  </si>
  <si>
    <t>PLOCHA PODÉL OBLÉHO ROHU - MĚŘENO PLOCHA  AUTOCAD:9,13</t>
  </si>
  <si>
    <t>2,98*1,35+1,44*2,60+0,80*0,10+0,80*0,15+0,90*0,20*2</t>
  </si>
  <si>
    <t>0,80*0,10*2+1,60*0,15</t>
  </si>
  <si>
    <t>BBA05P01039:13,62*2,86-1,85*0,45-0,45*0,45-0,45*0,82</t>
  </si>
  <si>
    <t>2,33*2,33/2+2,33*11,04-0,45*0,45*2</t>
  </si>
  <si>
    <t>0,25*10,85+2,35*1,69+13,65*9,57-0,45*0,45*7</t>
  </si>
  <si>
    <t>6,6*0,98-0,45*0,45*1</t>
  </si>
  <si>
    <t>0,7*2,93+1,04*1,4+0,70*0,87</t>
  </si>
  <si>
    <t>0,66*0,64/2+0,51*0,49/2</t>
  </si>
  <si>
    <t>1,38*0,73+1,69*1,03/2</t>
  </si>
  <si>
    <t>1,69*5,18-0,45*0,45*1</t>
  </si>
  <si>
    <t>1,69*2,29-0,45*0,3+6,05*2,44-0,81*0,45</t>
  </si>
  <si>
    <t>4,45*0,25+1,08*2,44+2,45*2,47/2</t>
  </si>
  <si>
    <t/>
  </si>
  <si>
    <t>BBA05P01040:</t>
  </si>
  <si>
    <t>PLOCHA ZELENĚ:3,42*4,02-2,16*2,16/2</t>
  </si>
  <si>
    <t>PLOCHA BETONOVÉ DLAŽBY:5,22*6,52-2,51*2,51/2+4,45*0,1-11,4156</t>
  </si>
  <si>
    <t>BBA05P01041:5,92*5,67-1,61*0,10-0,39*0,39+0,9*0,15</t>
  </si>
  <si>
    <t>13,81*2,07+4,47*0,71+0,61*1,69-0,3*0,3</t>
  </si>
  <si>
    <t>1,69*1,03/2</t>
  </si>
  <si>
    <t>BBA05P01042:2,31*3,88+1,2*13,51-0,8*0,3+0,8*0,1*2+1,6*0,15</t>
  </si>
  <si>
    <t>09.2</t>
  </si>
  <si>
    <t xml:space="preserve">Podlahy 1.PP - nový stav </t>
  </si>
  <si>
    <t>ŘEŠENÝ PROSTOR 1.PP- PLOCHA PODLAHY:</t>
  </si>
  <si>
    <t>P01.002:7,47*5,91</t>
  </si>
  <si>
    <t>PŘÍPOČET OSTĚNÍ DVEŘÍ:1,2*0,23</t>
  </si>
  <si>
    <t>ODPOČTY :-(0,45*0,08+0,45*0,28)</t>
  </si>
  <si>
    <t>P01.007:4,45*(9,45+8,93)/2+7,47*0,15+4,97*2,15</t>
  </si>
  <si>
    <t>PŘÍPOČET VÝKLENKU DVEŘÍ:0,9*0,15</t>
  </si>
  <si>
    <t>ODPOČET STĚNY U SCHODŮ:-0,32*3,29</t>
  </si>
  <si>
    <t>P01.009A:6,45*4,6</t>
  </si>
  <si>
    <t>PŘÍPOČET VÝKLENKU DVEŘÍ:0,9*(0,15+0,1)</t>
  </si>
  <si>
    <t>ODPOČET SDK ŠACHTA:0,6*0,55</t>
  </si>
  <si>
    <t>P01.009B:2,925*2,39</t>
  </si>
  <si>
    <t>P01.010:6,75*2,11</t>
  </si>
  <si>
    <t>P01.009:4,35*4,6+4,425*2,39</t>
  </si>
  <si>
    <t>PŘÍPOČET VÝKLENKU DVEŘÍ:0,8*0,15</t>
  </si>
  <si>
    <t>P01.016:6,15*8,55</t>
  </si>
  <si>
    <t>PŘÍPOČET VÝKLENKU DVEŘÍ:2,1*0,3</t>
  </si>
  <si>
    <t>ODPOČET SLOUP:-0,45*0,30</t>
  </si>
  <si>
    <t>P01.017:6,75*6,47</t>
  </si>
  <si>
    <t>PŘÍPOČET VÝKLENEK DVEŘÍ:2*0,9*0,15</t>
  </si>
  <si>
    <t>ODPOČET SLOUPŮ:-(0,3*0,55+0,3*0,37+0,3*0,37+0,3*0,45)</t>
  </si>
  <si>
    <t>P01.020:16,8*2+2,8*2+3,6*2+2,6*1,44+2,98*4+(2,6*2,6-(3,14*2,6*2,6)/4)</t>
  </si>
  <si>
    <t>PŘÍPOČET:0,8*0,1+0,8*0,15+2*0,9*0,2+1,6*0,15</t>
  </si>
  <si>
    <t>ODPOČET SLOUP:-0,45*0,15</t>
  </si>
  <si>
    <t>ODPOČET ŠACHTA:0,6*0,45</t>
  </si>
  <si>
    <t>P01.039:18,42*7,13+13,65*5,3+2,44*2,44+18,27*3,91+2,35*1,69</t>
  </si>
  <si>
    <t>PŘÍPOČTY:0,25*10,85+0,25*4,45</t>
  </si>
  <si>
    <t>ODPOČET:-(1,0*0,45+0,45*1,85+(0,44*0,44)/2+0,46*0,81)</t>
  </si>
  <si>
    <t>ODPOČET:-(0,54*1,4+0,3*0,46+0,46*0,81+12*0,45*0,45)</t>
  </si>
  <si>
    <t>P01.040A:5,67*5,91</t>
  </si>
  <si>
    <t>PŘÍPOČTY:0,9*0,15+0,15*4,45</t>
  </si>
  <si>
    <t>ODPOČTY:-0,17*0,46</t>
  </si>
  <si>
    <t>P01.042:1,2*15,82+2,68*2,31</t>
  </si>
  <si>
    <t>PŘÍPOČET:1,6*0,15+0,8*0,1+0,8*0,1</t>
  </si>
  <si>
    <t>ODPOČET:-0,3*0,8</t>
  </si>
  <si>
    <t>09.3</t>
  </si>
  <si>
    <t xml:space="preserve">Plocha svislých konstrukcí 1.PP </t>
  </si>
  <si>
    <t>ŘEŠENÝ PROSTOR 1.PP- PLOCHA SVISLÝCH KONSTRUKCÍ:</t>
  </si>
  <si>
    <t>P01.002 :(2*5,91+2*7,47)*3</t>
  </si>
  <si>
    <t>PŘÍPOČET SLOUPY:2*(0,285+0,075)*3</t>
  </si>
  <si>
    <t>PŘÍPOČET OSTĚNÍ DVEŘÍ:2*0,225*2,25+1,2*0,225</t>
  </si>
  <si>
    <t>ODPOČET DVEŘÍ:-0,9*1,97</t>
  </si>
  <si>
    <t>ODPOČTY OBKLADŮ ZA UMYVADLEM:-1,2*1,25</t>
  </si>
  <si>
    <t>ODPOČTY OKEN:-3*1,2*1,2</t>
  </si>
  <si>
    <t>PŘÍPOČTY OSTĚNÍ OKEN:3*1,2*0,2*3</t>
  </si>
  <si>
    <t>P01.007:(4,97+2,3+1,45+4,48+1,27+2*3,29+0,32+7,85+4,6+2,5+2,15)*3</t>
  </si>
  <si>
    <t>ODPOČET OBKLADŮ ZA  UMYVADLEM:-1,2*1,25</t>
  </si>
  <si>
    <t>ODPOČTY OKEN:-3*1,2*0,6</t>
  </si>
  <si>
    <t>PŘÍPOČTY OSTĚNÍ OKEN:(2*0,6+1,2)*0,2*3</t>
  </si>
  <si>
    <t>P01.009A:2*(6,45+4,6)*3</t>
  </si>
  <si>
    <t>ODPOČTY DVEŘÍ:-0,9*1,97*2</t>
  </si>
  <si>
    <t>ODPOČET OKNO:-1,0*1,1</t>
  </si>
  <si>
    <t>PŘÍPOČTY OSTĚNÍ OKEN:(2*0,6+1,2)*0,2*2</t>
  </si>
  <si>
    <t>ODPOČET OKEN:-2*1,2*0,6</t>
  </si>
  <si>
    <t>ODPOČET OBKLAD ZA KUCH LINKOU:-(2,2+0,6)*1,25</t>
  </si>
  <si>
    <t>P01.009B:2*(2,925+2,39)*3</t>
  </si>
  <si>
    <t>PŘÍPOČTY OSTĚNÍ VÝKLENKU:2*(0,53+0,75)*0,15</t>
  </si>
  <si>
    <t>P01.010:2*(6,75+2,11)*3</t>
  </si>
  <si>
    <t>P01.009:2*(4,6+8,775)*3</t>
  </si>
  <si>
    <t>ODPOČET DVEŘÍ:-(0,9+0,8)*1,97</t>
  </si>
  <si>
    <t>ODPOČET OKNO:-1,2*0,6</t>
  </si>
  <si>
    <t>PŘÍPOČTY OSTĚNÍ OKEN:(2*0,6+1,2)*0,2</t>
  </si>
  <si>
    <t>P01.016:2*(6,15+8,55)*3</t>
  </si>
  <si>
    <t>ODPOČET OTVORU CHODBY:-2,0*2,76</t>
  </si>
  <si>
    <t>ODPOČET DVEŘÍ:-(1,4+2*0,9+2*1,6+1,8)*1,97</t>
  </si>
  <si>
    <t>PŘÍPOČET BOKY SLOUP:2*0,30*3</t>
  </si>
  <si>
    <t>PŘÍPOČET OSTĚNÍ DVEŘÍ:(2*2,2+2,1)*0,3</t>
  </si>
  <si>
    <t>P01.017:2*(6,75+6,47)*3</t>
  </si>
  <si>
    <t>ODPOČET DVEŘÍ:-(3*0,8*1,97+1,5*1,97)</t>
  </si>
  <si>
    <t>PŘÍPOČET BOKY SLOUPŮ:2*(0,3+0,2)*2,76</t>
  </si>
  <si>
    <t>P01.020:(2*(23,2+8,55)-2*2,6+4,084)*3</t>
  </si>
  <si>
    <t>PŘÍPOČET OSTĚNÍ:2*(0,45+0,435)*3+2*0,15*2,76+2*2*0,2*2,15</t>
  </si>
  <si>
    <t>PŘÍPOČET BOKŮ PRŮVLAKŮ:2,0*0,24*3*2</t>
  </si>
  <si>
    <t>ODPOČET PRONIKU PRŮVLAKŮ:-0,45*0,24*4*2</t>
  </si>
  <si>
    <t>ODPOČET PRŮCHODU DO 1016:-2,0*2,76</t>
  </si>
  <si>
    <t>ODPOČET DVEŘÍ:-(0,8*3+0,9*7+0,6*2+1,6)*1,97</t>
  </si>
  <si>
    <t>P01.039:(2*(18,42+18,0)-1,85*2-2,4*2+2,7+3,5)*3</t>
  </si>
  <si>
    <t>PŘÍPOČTY SLOUPŮ PO PRŮVLAK:4*0,45*2,775*10+2*0,45*2,775*2+(2*(0,45+0,3)+2*0,45)*2,775</t>
  </si>
  <si>
    <t>PŘÍPOČTY ŠACHET:2*1,1*3+2*1,4*SV</t>
  </si>
  <si>
    <t>PŘÍPOČTY BOKŮ PRŮVLAKŮ:2*0,24*(13,2+15,08+18,42*2)</t>
  </si>
  <si>
    <t>PŘÍPOČET OSTĚNÍ OKEN:(2*2,8+10,85+2,8+4,45)*0,2</t>
  </si>
  <si>
    <t>ODPOČET DVEŘÍ:-(1,6*2+1,5+0,8+1,0)*1,97</t>
  </si>
  <si>
    <t>ODPOČET OKEN:-(4,45*2,8+10,85*2,8)</t>
  </si>
  <si>
    <t>P01.040A:2*(5,67+5,91)*3</t>
  </si>
  <si>
    <t>PŘÍPOČTY OSTĚNÍ:(2*2,8+4,45)*0,2</t>
  </si>
  <si>
    <t>ODPOČTY DVEŘÍ:-0,9*1,97</t>
  </si>
  <si>
    <t>ODPOČTY OKEN:-4,45*2,8</t>
  </si>
  <si>
    <t>PŘÍPOČET SLOUPU:4*0,4*3,0</t>
  </si>
  <si>
    <t>P01.042:2*(3,88+15,82)*3</t>
  </si>
  <si>
    <t>PŘÍPOČET BOKU PRŮVLAKU:2,31*0,24*2</t>
  </si>
  <si>
    <t>ODPOČET PRŮNIKU PRŮVLAKU:-2*0,45*0,24</t>
  </si>
  <si>
    <t>ODPOČET DVEŘÍ:-(1,0+0,7*2+3*0,8+3*0,6+1,6+0,9+1,0)*1,97</t>
  </si>
  <si>
    <t>111201101R00</t>
  </si>
  <si>
    <t xml:space="preserve">Odstranění křovin i s kořeny na ploše do 1000 m2 </t>
  </si>
  <si>
    <t>113106121R00</t>
  </si>
  <si>
    <t xml:space="preserve">Rozebrání dlažeb z betonových dlaždic na sucho </t>
  </si>
  <si>
    <t>122101101R00</t>
  </si>
  <si>
    <t xml:space="preserve">Odkopávky nezapažené v hor. 2 do 100 m3 </t>
  </si>
  <si>
    <t>m3</t>
  </si>
  <si>
    <t>PLOCHA ZELENĚ:(3,42*4,02-2,16*2,16/2)*(3,45-3,30)</t>
  </si>
  <si>
    <t>PLOCHA BETONOVÉ DLAŽBY:(5,22*6,52-2,51*2,51/2+4,45*0,1-11,4156)*(3,45-3,30)</t>
  </si>
  <si>
    <t>3</t>
  </si>
  <si>
    <t>Svislé a kompletní konstrukce</t>
  </si>
  <si>
    <t>310237241R00</t>
  </si>
  <si>
    <t xml:space="preserve">Zazdívka otvorů pl. 0,25 m2 cihlami, tl. zdi 30 cm </t>
  </si>
  <si>
    <t>kus</t>
  </si>
  <si>
    <t>DOZDÍVKA PO VĚTRACÍM OTVORU:1</t>
  </si>
  <si>
    <t>310279841R00</t>
  </si>
  <si>
    <t xml:space="preserve">Zazdívka otvorů pl.do 4 m2 tvárnicemi, tl.zdí 3Ocm </t>
  </si>
  <si>
    <t>P01.002:0,87*3,0*0,375</t>
  </si>
  <si>
    <t>311271175R00</t>
  </si>
  <si>
    <t xml:space="preserve">Zdivo z tvárnic porobeton  tl. 20 cm </t>
  </si>
  <si>
    <t xml:space="preserve"> m2</t>
  </si>
  <si>
    <t>M.Č.P01.009:2,39*3,0-0,53*0,75</t>
  </si>
  <si>
    <t>M.Č.P01.002:1,5*3,0</t>
  </si>
  <si>
    <t>317941121R00</t>
  </si>
  <si>
    <t xml:space="preserve">Osazení ocelových válcovaných nosníků do č.12 </t>
  </si>
  <si>
    <t>t</t>
  </si>
  <si>
    <t>(1,5+1,4+1,7)*11,1/1000</t>
  </si>
  <si>
    <t>2,75*11,1/1000</t>
  </si>
  <si>
    <t>317941123R00</t>
  </si>
  <si>
    <t xml:space="preserve">Osazení ocelových válcovaných nosníků  č.14-22 </t>
  </si>
  <si>
    <t>I140:2,1*14,3/1000</t>
  </si>
  <si>
    <t>340239233U00</t>
  </si>
  <si>
    <t xml:space="preserve">Zazdívka -4m2 příčky porobeton 10cm </t>
  </si>
  <si>
    <t>PŘÍČKA TL.100MM MEZI P01.009A A P01.009B:2,39*3,0-(0,9*1,97+1,0*1,1)</t>
  </si>
  <si>
    <t>P01.042:0,9*2,1</t>
  </si>
  <si>
    <t>MEZI N01.005 A N01.015:0,7*2,1</t>
  </si>
  <si>
    <t>340239235U00</t>
  </si>
  <si>
    <t xml:space="preserve">Zazdívka -4m2 příčky porobeton 15cm </t>
  </si>
  <si>
    <t>OTVOR V P01.007 :0,9*2,1</t>
  </si>
  <si>
    <t>ZAZDÍVKA NIKY - ROZMĚR NUTNO UPŘESNIT:0,6*0,6</t>
  </si>
  <si>
    <t>342255020R00</t>
  </si>
  <si>
    <t xml:space="preserve">Příčky z desek porobeton tl. 5 cm </t>
  </si>
  <si>
    <t>NIKA V M.Č.P01.009B:0,53*0,75</t>
  </si>
  <si>
    <t>342255028R00</t>
  </si>
  <si>
    <t xml:space="preserve">Příčky z desek porobeton tl. 15 cm </t>
  </si>
  <si>
    <t>M.Č.P01.039:3,45*3,015</t>
  </si>
  <si>
    <t>342264102R00</t>
  </si>
  <si>
    <t xml:space="preserve">Osazení reviz. dvířek do SDK podhledu, do 0,50 m2 </t>
  </si>
  <si>
    <t>DO PODHLEDU C02 DLE POTŘEBY PO PRŮZKUMU ROZVODŮ NAD PODHLEDEM - NUTNO UPŘESNIT:6</t>
  </si>
  <si>
    <t>342668111R00</t>
  </si>
  <si>
    <t xml:space="preserve">Těsnění styku příčky se stáv. konstrukcí PU pěnou </t>
  </si>
  <si>
    <t>m</t>
  </si>
  <si>
    <t>PŘÍČKY SE SVISLÝMI KONSTRUKCEMI STÁVAJÍCÍMI:</t>
  </si>
  <si>
    <t>M.Č.P01.039:3,015*2</t>
  </si>
  <si>
    <t>M.Č.P01.009B:3,0*2*2</t>
  </si>
  <si>
    <t>346244381R00</t>
  </si>
  <si>
    <t xml:space="preserve">Plentování ocelových nosníků výšky do 20 cm </t>
  </si>
  <si>
    <t>(1,5+1,4+1,7)*0,2</t>
  </si>
  <si>
    <t>2,75*0,2</t>
  </si>
  <si>
    <t>I140:2,1*0,2</t>
  </si>
  <si>
    <t>346481111R00</t>
  </si>
  <si>
    <t xml:space="preserve">Zaplentování rýh, nosníků rabicovým pletivem </t>
  </si>
  <si>
    <t>(1,5+1,4+1,7)*0,2*2</t>
  </si>
  <si>
    <t>2,75*0,2*2</t>
  </si>
  <si>
    <t>2,1*0,2*2</t>
  </si>
  <si>
    <t>346971131R00</t>
  </si>
  <si>
    <t xml:space="preserve">Izolace pod příčky dvojitá š. do 100 mm </t>
  </si>
  <si>
    <t>POD PŘÍČKY A DOZDÍVKY:2,39+0,9</t>
  </si>
  <si>
    <t>346971132R00</t>
  </si>
  <si>
    <t xml:space="preserve">Izolace pod příčky dvojitá š. do 200 mm </t>
  </si>
  <si>
    <t>POD PŘÍČKY A DOZDÍVKY:0,9+3,45</t>
  </si>
  <si>
    <t>346971162R00</t>
  </si>
  <si>
    <t xml:space="preserve">Dilatace příček od stropu š. do 150 mm, tl.30 mm </t>
  </si>
  <si>
    <t>DILATACE OD STROPU:3,45+2,39</t>
  </si>
  <si>
    <t>3469711300</t>
  </si>
  <si>
    <t xml:space="preserve">Izolace pod stěny dvojitá š. do 500 mm </t>
  </si>
  <si>
    <t>POD STĚNY A DOZDÍVKY:1,5+0,87+2,39</t>
  </si>
  <si>
    <t>13380520</t>
  </si>
  <si>
    <t>Tyč průřezu I 120, střední, jakost oceli 11373</t>
  </si>
  <si>
    <t>T</t>
  </si>
  <si>
    <t>ZTRATNÉ 8%:0,0816*1,08</t>
  </si>
  <si>
    <t>13380525</t>
  </si>
  <si>
    <t>Tyč průřezu I 140, střední, jakost oceli 11373</t>
  </si>
  <si>
    <t>ZTRATNÉ 8%:0,03*1,08</t>
  </si>
  <si>
    <t>28349014</t>
  </si>
  <si>
    <t>Dvířka revizní  rozměr 300x300 mm nutno upřesnit</t>
  </si>
  <si>
    <t>4</t>
  </si>
  <si>
    <t>Vodorovné konstrukce</t>
  </si>
  <si>
    <t>289363212R00</t>
  </si>
  <si>
    <t xml:space="preserve">Kotvy výztuže do tmelu hl.20 cm, z R10 mm </t>
  </si>
  <si>
    <t>2*6</t>
  </si>
  <si>
    <t>411321414R00</t>
  </si>
  <si>
    <t xml:space="preserve">Stropy deskové ze železobetonu C 25/30 </t>
  </si>
  <si>
    <t>DOBETONOVÁNÍ OTVORU STROPU :0,9*1,2*0,25</t>
  </si>
  <si>
    <t>411351201R00</t>
  </si>
  <si>
    <t xml:space="preserve">Bednění stropů deskových, podepření, do 3,5m, 5kPa </t>
  </si>
  <si>
    <t>0,9*1,2</t>
  </si>
  <si>
    <t>411351202R00</t>
  </si>
  <si>
    <t xml:space="preserve">Odstranění bednění stropů deskových do 3,5m, 5kPa </t>
  </si>
  <si>
    <t>411361921RT4</t>
  </si>
  <si>
    <t>Výztuž stropů svařovanou sítí průměr drátu  6,0, oka 100/100 mm</t>
  </si>
  <si>
    <t>0,9*1,2*1,05*4,44/1000</t>
  </si>
  <si>
    <t>416021121R00</t>
  </si>
  <si>
    <t>Podhledy SDK, kovová.kce CD. 1x deska RB 12,5 mm C01 a C02 - desky plné</t>
  </si>
  <si>
    <t>PODHLED Z PLNÝCH DESEK VČ. OSAZENÍ SVÍTIDEL - VÝKRES PODHLEDŮ :</t>
  </si>
  <si>
    <t>C01:</t>
  </si>
  <si>
    <t>BBA05P01002:(6,15+0,87)*5,91-2*1,4*4,7-1,0*1,0</t>
  </si>
  <si>
    <t>BBA05P01007:6,75*6,15+6,75*0,68+4,45*0,58+1,16*0,32+4,45*1,01</t>
  </si>
  <si>
    <t>-(2,15*2,5+1,5*1,0+1,4*5,55+0,86*5,55)</t>
  </si>
  <si>
    <t>BBA05P01039:18,42*2,53+13,65*2,58+(0,54*0,54)/2</t>
  </si>
  <si>
    <t>-(1,45*1,45+(17,5+15,2)/2*1,15+12,72*1,15+0,45*1,03)</t>
  </si>
  <si>
    <t>C02:</t>
  </si>
  <si>
    <t>BBA05P01009A:6,45*1,5-0,6*0,55</t>
  </si>
  <si>
    <t>BBA05P01009B:2,93*2,39</t>
  </si>
  <si>
    <t>BBA05P01002:1,0*1,0</t>
  </si>
  <si>
    <t>BBA05P01007:1,0*1,5</t>
  </si>
  <si>
    <t>BBA05P01016:6,15*8,55+0,45*2-0,45*0,3</t>
  </si>
  <si>
    <t>BBA05P01020:16,35*2+3,6*2,44+2,35*2+(5,58*2,6-3,14*2,6*2,6/4)</t>
  </si>
  <si>
    <t>2,98*1,35+1,44*2,6</t>
  </si>
  <si>
    <t>-0,45*0,45</t>
  </si>
  <si>
    <t>416052111R00</t>
  </si>
  <si>
    <t>PODHLED Z PERFOROVANÝCH AKUSTICKÝCH DESEK - VÝKRES PODHLEDŮ :</t>
  </si>
  <si>
    <t>BBA05P01002:2*1,4*4,71</t>
  </si>
  <si>
    <t>BBA05P01007:1,4*5,55+0,86*5,55</t>
  </si>
  <si>
    <t>BBA05P01039:(17,5+15,2)/2*1,15+1,15*12,72</t>
  </si>
  <si>
    <t>416.01</t>
  </si>
  <si>
    <t>D+M Podhled z zavěšené akust panely 1,2x2,4m dlouhé rektifik závěsy na šikmou stropní kci</t>
  </si>
  <si>
    <t>PODHLED C03 - VÝKRES PODHLEDŮ:</t>
  </si>
  <si>
    <t>21KS DESEK 1,2X2,4, ZAVĚŠENÝCH:21</t>
  </si>
  <si>
    <t>61</t>
  </si>
  <si>
    <t>Upravy povrchů vnitřní</t>
  </si>
  <si>
    <t>602016105R00</t>
  </si>
  <si>
    <t xml:space="preserve">Vrstva podkladní stěny lepidlo 3 mm </t>
  </si>
  <si>
    <t>N01.005:(2*(2,87+2,275)+2*0,25)*3,66-(0,9+0,8*2)*1,97</t>
  </si>
  <si>
    <t>-0,6*0,6-0,7*2,1</t>
  </si>
  <si>
    <t>602016141R00</t>
  </si>
  <si>
    <t xml:space="preserve">Štuk na stěnách vnitřní </t>
  </si>
  <si>
    <t>602022177RT7</t>
  </si>
  <si>
    <t>Omítka stěn tenkovrstvá minerální šlechtěná omítka</t>
  </si>
  <si>
    <t>PORTÁLY VÝTAHŮ :3,95*3,0</t>
  </si>
  <si>
    <t>611421231R00</t>
  </si>
  <si>
    <t>DLE POLOŽKY OTLUČENÍ OMÍTKY STROPŮ DO 10%:</t>
  </si>
  <si>
    <t>1.PP:688,195</t>
  </si>
  <si>
    <t>1.NP:6,3043</t>
  </si>
  <si>
    <t>611473112R00</t>
  </si>
  <si>
    <t xml:space="preserve">Omítka vnitřní stropů ze suché směsi, štuková </t>
  </si>
  <si>
    <t>NA DOBETONOVANÉM STROPU:0,87*2,0</t>
  </si>
  <si>
    <t>612335302U00</t>
  </si>
  <si>
    <t xml:space="preserve">Vyspravění omítka ostění po DMT žaluzii </t>
  </si>
  <si>
    <t>(12,615+1,770+2*2,80)*0,1</t>
  </si>
  <si>
    <t>612421231R00</t>
  </si>
  <si>
    <t>DLE POLOŽKY OTLUČENÍ OMÍTKY STĚN DO 10%:1068,66</t>
  </si>
  <si>
    <t>612453521R00</t>
  </si>
  <si>
    <t>Omítka rýh MC šířky do 15 cm,hlaz.dřev.hladítkem dorovnání drážek ve stěně-nutno upřesnit</t>
  </si>
  <si>
    <t>612473182R00</t>
  </si>
  <si>
    <t>Omítka vnitřního zdiva ze suché směsi, štuková vč. jádrové omítky - na dozdívkách</t>
  </si>
  <si>
    <t>P01.002:(1,5+0,87)*3,0</t>
  </si>
  <si>
    <t>P01.007:(1,5+0,87)*3,0</t>
  </si>
  <si>
    <t>0,9*2,1</t>
  </si>
  <si>
    <t>P01.009A:0,9*2,1</t>
  </si>
  <si>
    <t>P01.039:0,9*2,1</t>
  </si>
  <si>
    <t>N01.015:0,7*2,10</t>
  </si>
  <si>
    <t>N01.005:0,7*2,10+0,6*0,6</t>
  </si>
  <si>
    <t>612475211RT2</t>
  </si>
  <si>
    <t>Omítka vnitřních stěn tenkovrstvá štuková pro porobeton</t>
  </si>
  <si>
    <t>NA NOVÝCH KONSTRUKCÍCH:</t>
  </si>
  <si>
    <t>P01.009B:2,39*3,0+2*(0,53+0,75)*0,15</t>
  </si>
  <si>
    <t>2,39*3,0-1,0*1,1-0,9*1,97</t>
  </si>
  <si>
    <t>P01.009:2,39*3,0</t>
  </si>
  <si>
    <t>P01.009A:2,39*3,0-1,0*1,1-0,9*1,97</t>
  </si>
  <si>
    <t>P01.039:3,45*3,015</t>
  </si>
  <si>
    <t>P01.040A:3,45*3,015</t>
  </si>
  <si>
    <t>63</t>
  </si>
  <si>
    <t>Podlahy a podlahové konstrukce</t>
  </si>
  <si>
    <t>631312131R00</t>
  </si>
  <si>
    <t xml:space="preserve">Doplnění mazanin betonem do 4 m2, nad tl. 8 cm </t>
  </si>
  <si>
    <t>N01.005 -DOPLNĚNÍ PODLAHY DLE POZNÁMKY S02:1,2*0,87*0,1</t>
  </si>
  <si>
    <t>631571005R00</t>
  </si>
  <si>
    <t xml:space="preserve">Násyp z kameniva těž. praného fr. 22-32 (kačírku) </t>
  </si>
  <si>
    <t>KAČÍREK TL.CCA 0,1M:</t>
  </si>
  <si>
    <t>M.Č.P01.040:(6,52*5,22-2,51*2,51/2)*0,1</t>
  </si>
  <si>
    <t>632411150RT1</t>
  </si>
  <si>
    <t>Potěr cementový tl. 42mm podlahy</t>
  </si>
  <si>
    <t>SKLADBA F02:</t>
  </si>
  <si>
    <t>632421100</t>
  </si>
  <si>
    <t>Potěr samonivelační tl. 5 mm pro vrstvy 2-5mm</t>
  </si>
  <si>
    <t>F01:170,6562</t>
  </si>
  <si>
    <t>F02:117,5974</t>
  </si>
  <si>
    <t>F11:317,65</t>
  </si>
  <si>
    <t>632451411R00</t>
  </si>
  <si>
    <t>Doplnění potěru v ploše do 1 m2, tl.do 10 mm rozsah nutno upřesnit</t>
  </si>
  <si>
    <t>SKLADBA F01:</t>
  </si>
  <si>
    <t>1.NP:</t>
  </si>
  <si>
    <t>N01.005:2,87*2,275-0,9*0,25+0,9*0,1+0,8*0,1*2</t>
  </si>
  <si>
    <t>ODPOČET 75%:-170,6562*0,75</t>
  </si>
  <si>
    <t>SKLADBA F11:</t>
  </si>
  <si>
    <t>ODPOČET 75%:-317,65*0,75</t>
  </si>
  <si>
    <t>632479521R00</t>
  </si>
  <si>
    <t xml:space="preserve">Spojovací můstek - nástřik Emaco Nanocrete AP </t>
  </si>
  <si>
    <t>NÁTĚR STYČNÝCH PLOCH STROPU:2*(0,9+1,2)*0,25</t>
  </si>
  <si>
    <t>64</t>
  </si>
  <si>
    <t>Výplně otvorů</t>
  </si>
  <si>
    <t>642942111RU5</t>
  </si>
  <si>
    <t>Osazení zárubní dveřních ocelových, pl. do 2,5 m2 včetně dodávky zárubně  90 x 197 x 16 cm</t>
  </si>
  <si>
    <t>PRO NOVÉ DVEŘE 2/T A 3/T:1+1</t>
  </si>
  <si>
    <t>642942111RU6</t>
  </si>
  <si>
    <t>Osazení zárubní dveřních ocelových, pl. do 2,5 m2 včetně dodávky zárubně 100 x 197 x 16 cm</t>
  </si>
  <si>
    <t>PRO NOVÉ DVEŘE 4/T:1</t>
  </si>
  <si>
    <t>94</t>
  </si>
  <si>
    <t>Lešení a stavební výtahy</t>
  </si>
  <si>
    <t>941955002R00</t>
  </si>
  <si>
    <t>1.PP:44,01+51,20+29,7+7,0+30,82+52,77+43,00+64,96+279,55</t>
  </si>
  <si>
    <t>33,23</t>
  </si>
  <si>
    <t>1.NP:6,29</t>
  </si>
  <si>
    <t>95</t>
  </si>
  <si>
    <t>Dokončovací konstrukce na pozemních stavbách</t>
  </si>
  <si>
    <t>938902123R00</t>
  </si>
  <si>
    <t xml:space="preserve">Čištění ploch betonových konstrukcí </t>
  </si>
  <si>
    <t>BOČNÍ PLOCHY STROPU:2*(0,9+1,2)*0,25</t>
  </si>
  <si>
    <t>952901111R00</t>
  </si>
  <si>
    <t xml:space="preserve">Vyčištění budov o výšce podlaží do 4 m </t>
  </si>
  <si>
    <t>1.PP:44,01+51,20+29,7+7,0+30,82+14,24+52,77+43,00+64,96+279,55</t>
  </si>
  <si>
    <t>22,0+33,23+25,17</t>
  </si>
  <si>
    <t>1.NP:6,29+27,72</t>
  </si>
  <si>
    <t>95.01</t>
  </si>
  <si>
    <t>kpl.</t>
  </si>
  <si>
    <t>95.02</t>
  </si>
  <si>
    <t xml:space="preserve">Dřevěné provizorní zastropení šachty </t>
  </si>
  <si>
    <t>1,2*0,87</t>
  </si>
  <si>
    <t>95.03</t>
  </si>
  <si>
    <t xml:space="preserve">Provizorní bednění v kanceláři 1.NP </t>
  </si>
  <si>
    <t>96</t>
  </si>
  <si>
    <t>Bourání konstrukcí</t>
  </si>
  <si>
    <t>962031133R00</t>
  </si>
  <si>
    <t xml:space="preserve">Bourání příček cihelných tl. 15 cm </t>
  </si>
  <si>
    <t>DLE PŮDORYSU BOURACÍCH PRACÍ 1.PP:</t>
  </si>
  <si>
    <t>MEZI M.Č. BBA05P01039 A BBA05P01041:(7,70+1,23+1,975+0,4)*3,015</t>
  </si>
  <si>
    <t>(0,52+5,40+0,92+1,38)*3,015</t>
  </si>
  <si>
    <t>-(0,4+0,5)*(3,015-2,775)</t>
  </si>
  <si>
    <t>-0,8*1,97</t>
  </si>
  <si>
    <t>-0,9*1,97</t>
  </si>
  <si>
    <t>MEZI M.Č. BBA05P01002 A BBA05P01007:1,5*3,0-0,9*1,97</t>
  </si>
  <si>
    <t>962032231R00</t>
  </si>
  <si>
    <t xml:space="preserve">Bourání zdiva z cihel pálených na MVC </t>
  </si>
  <si>
    <t>VÝTAHOVÉ ŠACHTY:</t>
  </si>
  <si>
    <t>1.PP:2,3*2,775*0,3-1,0*0,97*0,3</t>
  </si>
  <si>
    <t>0,87*3,225*0,3*2</t>
  </si>
  <si>
    <t>1.NP:2,0*2,576*0,3-1,0*0,97*0,3</t>
  </si>
  <si>
    <t>0,87*2,576*0,3</t>
  </si>
  <si>
    <t>963016111R00</t>
  </si>
  <si>
    <t xml:space="preserve">DMTZ podhledu SDK, kovová kce., 1xoplášť.12,5 mm </t>
  </si>
  <si>
    <t>10B :</t>
  </si>
  <si>
    <t>BBA05P01020:</t>
  </si>
  <si>
    <t>VODOROVNÁ PLOCHA:0,45*2,0*4+0,45*(3,1+2,6)/2</t>
  </si>
  <si>
    <t>SVISLÉ PLOCHY:2,0*0,36*2*3+(2,4+2,9+2*2,0)*0,6</t>
  </si>
  <si>
    <t>963016211R00</t>
  </si>
  <si>
    <t xml:space="preserve">DMTZ podhledu SDK z kazet 600x600 mm, kov.rošt </t>
  </si>
  <si>
    <t>10A:</t>
  </si>
  <si>
    <t>VODOROVNÁ PLOCHA:2,1*2,0+3,0*2,0+1,7*0,6/2</t>
  </si>
  <si>
    <t>BBA05P01016:</t>
  </si>
  <si>
    <t>VODOROVNÁ PLOCHA:6,15*8,55+0,45*2-0,45*0,3</t>
  </si>
  <si>
    <t>963051113R00</t>
  </si>
  <si>
    <t xml:space="preserve">Bourání ŽB stropů deskových tl. nad 8 cm </t>
  </si>
  <si>
    <t>STROP NAD VÝTAHOVOU ŠACHTOU:2,0*0,87*0,15</t>
  </si>
  <si>
    <t>965042131R00</t>
  </si>
  <si>
    <t xml:space="preserve">Bourání mazanin betonových  tl. 10 cm, pl. 4 m2 </t>
  </si>
  <si>
    <t>BOURÁNÍ  PODLAHY POD NÁŠLAPNOU VRSTVOU PO HYDROIZOLACI:</t>
  </si>
  <si>
    <t>PŘEDPOKLÁDANÁ TL.100MM:</t>
  </si>
  <si>
    <t>BBA05P01002:0,87*0,95*0,1</t>
  </si>
  <si>
    <t>BBA05P01007:1,5*0,375*0,1</t>
  </si>
  <si>
    <t>BBA05P01009:(0,2+0,3)*2,39*0,1</t>
  </si>
  <si>
    <t>965043341R00</t>
  </si>
  <si>
    <t xml:space="preserve">Bourání podkladů bet., potěr tl. do 5 cm, nad 4 m2 </t>
  </si>
  <si>
    <t>BOURÁNÍ POTĚRU POD KAMENNOU DLAŽBOU:</t>
  </si>
  <si>
    <t>BBA05P01016:(6,15*8,55+2,1*0,3+1,8*0,15)*0,05</t>
  </si>
  <si>
    <t>BBA05P01020:((0,45*6+6,15+3,00+3,30+2,10+3,60+2,35)*2,00)*0,05</t>
  </si>
  <si>
    <t>(3,60*0,435-0,60*0,45)*0,05</t>
  </si>
  <si>
    <t>PLOCHA PODÉL OBLÉHO ROHU - MĚŘENO PLOCHA  AUTOCAD:9,13*0,05</t>
  </si>
  <si>
    <t>(2,98*1,35+1,44*2,60+0,80*0,10+0,80*0,15+0,90*0,20*2)*0,05</t>
  </si>
  <si>
    <t>(0,80*0,10*2+1,60*0,15)*0,05</t>
  </si>
  <si>
    <t>968061125R00</t>
  </si>
  <si>
    <t xml:space="preserve">Vyvěšení dřevěných dveřních křídel pl. do 2 m2 </t>
  </si>
  <si>
    <t>2A:</t>
  </si>
  <si>
    <t>BBA05P01007- 0,9/1,97M:1</t>
  </si>
  <si>
    <t>BBA05P01020- 0,9/1,97M:2</t>
  </si>
  <si>
    <t>BBA05P01039 -0,9/1,97M:1</t>
  </si>
  <si>
    <t>BBA05P01042- 0,9/1,97M:1</t>
  </si>
  <si>
    <t>2B:</t>
  </si>
  <si>
    <t>BBA05P01009- 0,8/1,97M:1</t>
  </si>
  <si>
    <t>968071125R00</t>
  </si>
  <si>
    <t xml:space="preserve">Vyvěšení, zavěšení kovových křídel dveří pl. 2 m2 </t>
  </si>
  <si>
    <t>DLE PŮDORYSU BOURACÍCH PRACÍ 1.NP:</t>
  </si>
  <si>
    <t>2C:</t>
  </si>
  <si>
    <t>BBA05N01007 -0,6/1,97M:1</t>
  </si>
  <si>
    <t>968072455R00</t>
  </si>
  <si>
    <t xml:space="preserve">Vybourání kovových dveřních zárubní pl. do 2 m2 </t>
  </si>
  <si>
    <t>BBA05P01007- 0,9/1,97M:0,9*1,97*1</t>
  </si>
  <si>
    <t>BBA05P01020- 0,9/1,97M:0,9*1,97*2</t>
  </si>
  <si>
    <t>BBA05P01039 -0,9/1,97M:0,9*1,97*1</t>
  </si>
  <si>
    <t>BBA05P01042- 0,9/1,97M:0,9*1,97*1</t>
  </si>
  <si>
    <t>BBA05N01007 -0,6/1,97M:0,6*1,97*1</t>
  </si>
  <si>
    <t>965024100</t>
  </si>
  <si>
    <t>Bourání kamenných podlah z desek plochy nad 1 m2 vč. očištění nečistot, prachu a nesoudržných částí</t>
  </si>
  <si>
    <t>BOURÁNÍ KAMENNÉ DLAŽBY:</t>
  </si>
  <si>
    <t>9650816</t>
  </si>
  <si>
    <t xml:space="preserve">Odsek soklík kamenný rov v.100mm </t>
  </si>
  <si>
    <t>ODSTRANĚNÍ SOKLU KAMENNÉ DLAŽBY:</t>
  </si>
  <si>
    <t>BBA05P01016:2*(6,15+8,55)-1,6*2+1,8-0,9*2-1,07-2,0</t>
  </si>
  <si>
    <t>BBA05P01020:23,20+2,00+2*0,45-(0,33+0,90)</t>
  </si>
  <si>
    <t>1,77+9,4+2*0,44-(0,9+1,6)</t>
  </si>
  <si>
    <t>6,55+2,98+0,15+4*0,2-(3*0,9+0,8+0,6)</t>
  </si>
  <si>
    <t>3,95-0,6</t>
  </si>
  <si>
    <t>DÉLKA OBLÉHO ROHU - MĚŘENO DÉLKA KŘIVKY  AUTOCAD:4,08</t>
  </si>
  <si>
    <t>966.01</t>
  </si>
  <si>
    <t xml:space="preserve">DMT vnějších Al žaluzií </t>
  </si>
  <si>
    <t>DLE PŮDORYSU BOURACÍCH PRACÍ 1.PP:(12,615+1,77)*2,80</t>
  </si>
  <si>
    <t>966.02</t>
  </si>
  <si>
    <t>Kompletní DMT technolog. celku malého nákl výtahu vč.kování, kotev, el. rozvaděče atd</t>
  </si>
  <si>
    <t>soubor</t>
  </si>
  <si>
    <t>966.03</t>
  </si>
  <si>
    <t xml:space="preserve">DMT bezpečnostních rámů </t>
  </si>
  <si>
    <t>9:</t>
  </si>
  <si>
    <t>BBA05P01039:2*2</t>
  </si>
  <si>
    <t>966.04</t>
  </si>
  <si>
    <t xml:space="preserve">DMT a uskladnění  dvířek hydrantové skříně </t>
  </si>
  <si>
    <t>8:</t>
  </si>
  <si>
    <t>BBA05P01039:1</t>
  </si>
  <si>
    <t>97</t>
  </si>
  <si>
    <t>Prorážení otvorů</t>
  </si>
  <si>
    <t>970051018R00</t>
  </si>
  <si>
    <t xml:space="preserve">Vrtání jádrové do ŽB d 14-18 mm </t>
  </si>
  <si>
    <t>PRO KOTVY:2*6*0,2</t>
  </si>
  <si>
    <t>971033331R00</t>
  </si>
  <si>
    <t xml:space="preserve">Vybourání otv. zeď cihel. pl.0,09 m2, tl.15cm, MVC </t>
  </si>
  <si>
    <t>OTVORY PRO VĚTRACÍ MŘÍŽKY S.H.2,15M:</t>
  </si>
  <si>
    <t>VÝKRES BOURÁNÍ POZN.13:</t>
  </si>
  <si>
    <t>BBA05P01039:3</t>
  </si>
  <si>
    <t>BBA05P01042:1</t>
  </si>
  <si>
    <t>971033631R00</t>
  </si>
  <si>
    <t xml:space="preserve">Vybourání otv. zeď cihel. pl.4 m2, tl.15 cm, MVC </t>
  </si>
  <si>
    <t>VYBOURÁNÍ OTVORU V PŘÍČKÁCH TL.150MM:</t>
  </si>
  <si>
    <t>BBA05P01009:(1,1+1,0)*2,05</t>
  </si>
  <si>
    <t>BBA05P01039:1,7*2,05</t>
  </si>
  <si>
    <t>BBA05P01042:1,2*2,05</t>
  </si>
  <si>
    <t>972054491R00</t>
  </si>
  <si>
    <t xml:space="preserve">Vybourání otv. stropy ŽB pl. 1 m2, tl. nad 8 cm </t>
  </si>
  <si>
    <t>LEGENDA BOURACÍCH PRACÍ POL.13:</t>
  </si>
  <si>
    <t>BBA05P01042 :0,3*0,3*0,21</t>
  </si>
  <si>
    <t>974031664R00</t>
  </si>
  <si>
    <t xml:space="preserve">Vysekání rýh zeď cihelná vtah. nosníků 15 x 15 cm </t>
  </si>
  <si>
    <t>I120:1,5+1,4+1,7</t>
  </si>
  <si>
    <t>I140:2,1</t>
  </si>
  <si>
    <t>978011121R00</t>
  </si>
  <si>
    <t>ŘEŠENÝ PROSTOR 1.PP- PLOCHA STROPU:</t>
  </si>
  <si>
    <t>P01.002 :7,47*5,91</t>
  </si>
  <si>
    <t>P01.039:18,42*7,53+13,65*5,3+2,44*2,44+18,27*3,91+2,35*1,69</t>
  </si>
  <si>
    <t>N01.005:2,87*2,275-0,9*0,25</t>
  </si>
  <si>
    <t>978013121R00</t>
  </si>
  <si>
    <t>ODPOČET OMÍTKY NA NOVÝCH KONSTRUKCÍCH:-(21,78+44,12+11,85)</t>
  </si>
  <si>
    <t>978059531R00</t>
  </si>
  <si>
    <t>Odsekání vnitřních obkladů stěn nad 2 m2 na cihelné zdivo</t>
  </si>
  <si>
    <t>VÝKRES BOURACÍCH PRACÍ 1.PP:</t>
  </si>
  <si>
    <t>LEGENDA 6B:</t>
  </si>
  <si>
    <t>BBA05P01009- ZA UMYVADLEM:1,0*1,5</t>
  </si>
  <si>
    <t>BBA05P01009- STĚNA VÝTAHŮ:(0,15+3,5)*2,4-0,9*2,0</t>
  </si>
  <si>
    <t>99</t>
  </si>
  <si>
    <t>Staveništní přesun hmot</t>
  </si>
  <si>
    <t>999281105R00</t>
  </si>
  <si>
    <t xml:space="preserve">Přesun hmot pro opravy a údržbu do výšky 6 m </t>
  </si>
  <si>
    <t>720</t>
  </si>
  <si>
    <t>Zdravotechnická instalace</t>
  </si>
  <si>
    <t xml:space="preserve">Zdravotně technické instalace </t>
  </si>
  <si>
    <t>730</t>
  </si>
  <si>
    <t>Ústřední vytápění</t>
  </si>
  <si>
    <t xml:space="preserve">Ústřední vytápění </t>
  </si>
  <si>
    <t>kpl</t>
  </si>
  <si>
    <t>766</t>
  </si>
  <si>
    <t>Konstrukce truhlářské</t>
  </si>
  <si>
    <t>766+611_01T</t>
  </si>
  <si>
    <t>1/T - POPIS DLE SPECIFIKACE STANDARDŮ A ŘEŠENÍ INTERIÉRU:</t>
  </si>
  <si>
    <t>M.Č.P01.009A:1</t>
  </si>
  <si>
    <t>766+611_02PT</t>
  </si>
  <si>
    <t>M+D Dveře dřevěné 1kř. 90/197cm plné folie, barva bílá, otvor pro mřížku, vč.kování</t>
  </si>
  <si>
    <t>2P/T- KLIKA-KLIKA, ŠTÍTY, ZÁMEK S VLOŽKOU-GEN.KLÍČ:</t>
  </si>
  <si>
    <t>1.PP:1</t>
  </si>
  <si>
    <t>766+611_03LT</t>
  </si>
  <si>
    <t>3L/T- KLIKA-KLIKA, ŠTÍTY, ZÁMEK S VLOŽKOU-GEN.KLÍČ:</t>
  </si>
  <si>
    <t>766+611_04PT</t>
  </si>
  <si>
    <t>M+D Dveře dřevěné 1kř. 100/197cm plné folie, barva bílá, otvor pro mřížku, vč.kování</t>
  </si>
  <si>
    <t>4P/T- KLIKA-KOULE, ŠTÍTY, KLIKA S PANIK FCÍ,ZÁMEK S VLOŽKOU-GEN.KLÍČ:</t>
  </si>
  <si>
    <t>766+611_05T</t>
  </si>
  <si>
    <t>M+D Dřevěné  pódium z OSB tl.18mm P+D montáž na ocelovou kostru</t>
  </si>
  <si>
    <t>5/T- DŘEVĚNÉ PÓDIUM V M.Č. P01.039:</t>
  </si>
  <si>
    <t>(5,514+2*0,018)*(2,182+0,018)+(6,114+2*0,018)*(2,482+0,018)-2,182*5,514</t>
  </si>
  <si>
    <t>((2*2,182+(5,514+2*0,018))+(2*2,482+(6,114+2*0,018)))*0,132</t>
  </si>
  <si>
    <t>766+611_06T</t>
  </si>
  <si>
    <t xml:space="preserve">M+D Dřevěná  venkovná podlaha z palubek na roštu </t>
  </si>
  <si>
    <t>6/T- DŘEVĚNÝ ROŠT A PODLAHA Z DŘEVĚNÝCH PALUBEK:22,5</t>
  </si>
  <si>
    <t>766.01</t>
  </si>
  <si>
    <t xml:space="preserve">DMT a uskladnění dřevěných regálů </t>
  </si>
  <si>
    <t>767</t>
  </si>
  <si>
    <t>Konstrukce zámečnické</t>
  </si>
  <si>
    <t>767193803R00</t>
  </si>
  <si>
    <t xml:space="preserve">Demontáž  větrací mřížky 150/300mm </t>
  </si>
  <si>
    <t>765_01P</t>
  </si>
  <si>
    <t xml:space="preserve">M+D PVC dveřní mřížka oboustanná 350x130mm </t>
  </si>
  <si>
    <t>01/P:</t>
  </si>
  <si>
    <t>DLE  VÝPISU  VÝROBKŮ PSV :4+1</t>
  </si>
  <si>
    <t>767+01PO</t>
  </si>
  <si>
    <t>M+D Protipožár dveře 900x1970mm, 1kř EW45DP1C vč. PO zárubně, vč. kování, Rw=37dB</t>
  </si>
  <si>
    <t>DLE POPISU VE VÝPISU VÝROBKŮ PSV:</t>
  </si>
  <si>
    <t>1L/PO:</t>
  </si>
  <si>
    <t>1.PP:2</t>
  </si>
  <si>
    <t>1P/PO:</t>
  </si>
  <si>
    <t>767+02PO</t>
  </si>
  <si>
    <t>M+D Protipožár dveře 900x1970mm, 1kř EW45DP1C vč. PO zárubně, vč. kování,</t>
  </si>
  <si>
    <t>2L/PO:</t>
  </si>
  <si>
    <t>2P/PO:</t>
  </si>
  <si>
    <t>1.PP:0</t>
  </si>
  <si>
    <t>767+03PO</t>
  </si>
  <si>
    <t>M+D Protipožár dveře 800x1970mm, 1kř EW45DP1C vč. PO zárubně, vč. kování,</t>
  </si>
  <si>
    <t>3L/PO:</t>
  </si>
  <si>
    <t>3P/PO:</t>
  </si>
  <si>
    <t>767+553_01Z</t>
  </si>
  <si>
    <t>M+D Al interier horizontální žaluzie 1200x600mm popis viz výpis výrobků PSV</t>
  </si>
  <si>
    <t>1/Z PRO OKNO 1200X600MM, HLINÍKOVÉ LAMELY C Š.25MM:</t>
  </si>
  <si>
    <t>OVLÁDÁNÍ PRODLOUŽENÝM ŘETÍZKEM, BARVA BÍLÁ :</t>
  </si>
  <si>
    <t>DLE POPISU V TABULKÁCH:</t>
  </si>
  <si>
    <t>1.PP:3</t>
  </si>
  <si>
    <t>767+553_02Z</t>
  </si>
  <si>
    <t>M+D Al interier horizontální žaluzie 1200x1200mm popis viz výpis výrobků PSV</t>
  </si>
  <si>
    <t>OVLÁDÁNÍ ŘETÍZKEM, BARVA BÍLÁ :</t>
  </si>
  <si>
    <t>767+553_03Z</t>
  </si>
  <si>
    <t>M+D Al vnitřní okno 1000x1100mm, pevné zaskl popis viz výpis výrobků PSV + graf. příloha č.2</t>
  </si>
  <si>
    <t>3/Z:</t>
  </si>
  <si>
    <t>DLE POPISU V TABULKÁCH, VČ.PARAPETNÍHO PROFILU:</t>
  </si>
  <si>
    <t>767+553_04PZ</t>
  </si>
  <si>
    <t>M+D Al vnitřní dveře 1500x1970mm, 2kř. proskl popis viz výpis výrobků PSV + graf. příloha č.1</t>
  </si>
  <si>
    <t>4P/Z:</t>
  </si>
  <si>
    <t>DLE POPISU V TABULKÁCH- SKLO BEZPEČNOSTNÍ ČIRÉ, DO ZDĚNÉ PŘÍČKY , ZÁMEK S VLOŽKOU, KLIKA.KLIKA, BÍLÁ BARVA:</t>
  </si>
  <si>
    <t>767+553_05Z</t>
  </si>
  <si>
    <t>M+D Ocelové kce pro dřevěné pódium popis viz výpis výrobků PSV + výkres č.011</t>
  </si>
  <si>
    <t>kg</t>
  </si>
  <si>
    <t>5/Z:</t>
  </si>
  <si>
    <t>SVAŘOVANÁ KONSTRUKCE Z TENKOSTĚNÝCH PROFILŮ, VČ. POVRCHOVÉ ÚPRAVY ZÁKLADNÍM NÁTĚREM A KOTVENÍ DO PODLAHY:</t>
  </si>
  <si>
    <t>1.PP- M=2,841KG/M´:</t>
  </si>
  <si>
    <t>BĚŽNÉ MODULY:</t>
  </si>
  <si>
    <t>2X PŘÍČNÝ RÁM:2*(2,481+0,3+2,181+0,032+3*0,183)*2,841*5</t>
  </si>
  <si>
    <t>PODÉLNÍKY:9*1,002*2,841*5</t>
  </si>
  <si>
    <t>1 MODUL BOČNÍ:(2,482*2+2,232*1+0,25*3+0,2*4+0,032*8)*2,841*2</t>
  </si>
  <si>
    <t>767+553_06Z</t>
  </si>
  <si>
    <t xml:space="preserve">M+D Oblouk š.30mm přechod lišta, nerez PVC-koberec </t>
  </si>
  <si>
    <t>6/Z:</t>
  </si>
  <si>
    <t>1.PP:8,3</t>
  </si>
  <si>
    <t>767+553_07Z</t>
  </si>
  <si>
    <t>M+D Dveřní madlo pro stávající dveře vč. demontáže stávajících madel</t>
  </si>
  <si>
    <t>7/Z:</t>
  </si>
  <si>
    <t>1.PP:4</t>
  </si>
  <si>
    <t>767+553_08Z</t>
  </si>
  <si>
    <t>M+D Galerijní systém dle specifikace standardů</t>
  </si>
  <si>
    <t>mb</t>
  </si>
  <si>
    <t>8/Z:</t>
  </si>
  <si>
    <t>1.PP:35,5</t>
  </si>
  <si>
    <t>767+553_09Z</t>
  </si>
  <si>
    <t>Repase hydrantových dvířek vč. nového nátěru, barva červená</t>
  </si>
  <si>
    <t>9/Z:</t>
  </si>
  <si>
    <t>767+553_10Z</t>
  </si>
  <si>
    <t>M+D Interiérová textilní roleta pro dělenou stěnu pro celkový rozměr stěny 10,85x2,80m</t>
  </si>
  <si>
    <t>10/Z:</t>
  </si>
  <si>
    <t>OVLÁDÁNÍ ŘETÍZKEM KAŽDÉ POLE, PRŮSVIT DOVOLEN, BARVA A TYP TEXTILIE DLE STANDARDŮ:</t>
  </si>
  <si>
    <t>1.PP:30,38</t>
  </si>
  <si>
    <t>767+553_11Z</t>
  </si>
  <si>
    <t>M+D Interiérová textilní roleta pro dělenou stěnu pro celkový rozměr stěny 4,45x2,80m</t>
  </si>
  <si>
    <t>1.PP:12,46</t>
  </si>
  <si>
    <t>767+553_12Z</t>
  </si>
  <si>
    <t>M+D Venkovní horizont žaluzie celkem 12,615x2,8m rozdělená na díly, manuální ovl .klikou,</t>
  </si>
  <si>
    <t>12/Z:</t>
  </si>
  <si>
    <t>DLE  VÝPISU  VÝROBKŮ PSV :</t>
  </si>
  <si>
    <t>HORNÍ PROFIL 60X60MM, PLOCHÉ LAMELY Z PRUŽNÉ SLITINY Š.60MM,:</t>
  </si>
  <si>
    <t>POSTRANÍ VEDENÍ POPLAST OCEL LANKO:</t>
  </si>
  <si>
    <t>1.PP:</t>
  </si>
  <si>
    <t>1.DÍL:1,345*2,8</t>
  </si>
  <si>
    <t>2., 3., 5., 6.DÍL :1,8*2,8*4</t>
  </si>
  <si>
    <t>4.DÍL:2,309*2,8</t>
  </si>
  <si>
    <t>7.DÍL:1,761*2,8</t>
  </si>
  <si>
    <t>767+553_13Z</t>
  </si>
  <si>
    <t>M+D Venkovní horizont žaluzie celkem 1,77x2,8m manuální ovl .klikou,</t>
  </si>
  <si>
    <t>13/Z:</t>
  </si>
  <si>
    <t>JEDEN DÍL:1,771*2,8</t>
  </si>
  <si>
    <t>767+553_14Z</t>
  </si>
  <si>
    <t>M+D Venkovní horizont žaluzie celkem 4,45x2,8m rozdělená na díly, manuální ovl .klikou,</t>
  </si>
  <si>
    <t>14/Z:</t>
  </si>
  <si>
    <t>1.DÍL:2,665*2,8</t>
  </si>
  <si>
    <t>2.DÍL :1,785*2,8</t>
  </si>
  <si>
    <t>767+553_15Z</t>
  </si>
  <si>
    <t>15/Z:</t>
  </si>
  <si>
    <t>776</t>
  </si>
  <si>
    <t>Podlahy povlakové</t>
  </si>
  <si>
    <t>776421100RU1</t>
  </si>
  <si>
    <t>Lepení podlahových soklíků z měkčeného PVC včetně dodávky soklíku PVC</t>
  </si>
  <si>
    <t>1.PP -SOKL PVC:</t>
  </si>
  <si>
    <t>P01.002 :2*5,91+2*7,47</t>
  </si>
  <si>
    <t>PŘÍPOČET SLOUPY:2*(0,285+0,075)</t>
  </si>
  <si>
    <t>PŘÍPOČET OSTĚNÍ DVEŘÍ:2*0,225</t>
  </si>
  <si>
    <t>ODPOČET DVEŘÍ:-0,9</t>
  </si>
  <si>
    <t>ODPOČTY OBKLADŮ ZA UMYVADLEM:-1,2</t>
  </si>
  <si>
    <t>P01.007:4,97+2,3+1,45+4,48+1,27+2*3,29+0,32+7,85+4,6+2,5+2,15</t>
  </si>
  <si>
    <t>ODPOČET OBKLADŮ ZA  UMYVADLEM:-1,2</t>
  </si>
  <si>
    <t>P01.009A:2*(6,45+4,6)</t>
  </si>
  <si>
    <t>ODPOČTY DVEŘÍ:-0,9*2</t>
  </si>
  <si>
    <t>ODPOČET OBKLAD ZA KUCH LINKOU:-(2,2+0,6)</t>
  </si>
  <si>
    <t>P01.009B:2*(2,925+2,39)</t>
  </si>
  <si>
    <t>P01.009:2*(4,6+8,775)</t>
  </si>
  <si>
    <t>ODPOČET DVEŘÍ:-(0,9+0,8)</t>
  </si>
  <si>
    <t>P01.016:2*(6,15+8,55)</t>
  </si>
  <si>
    <t>ODPOČET OTVORU CHODBY:-2,0</t>
  </si>
  <si>
    <t>ODPOČET DVEŘÍ:-(1,4+2*0,9+2*1,6+1,8)</t>
  </si>
  <si>
    <t>PŘÍPOČET BOKY SLOUP:2*0,30</t>
  </si>
  <si>
    <t>PŘÍPOČET OSTĚNÍ DVEŘÍ:2*0,3</t>
  </si>
  <si>
    <t>P01.020:(2*(23,2+8,55)-2*2,6+4,084)</t>
  </si>
  <si>
    <t>PŘÍPOČET OSTĚNÍ:2*0,15+2*2*0,2</t>
  </si>
  <si>
    <t>ODPOČET PRŮCHODU DO 1016:-2,0</t>
  </si>
  <si>
    <t>ODPOČET DVEŘÍ:-(0,8*3+0,9*7+0,6*2+1,6)</t>
  </si>
  <si>
    <t>N01.005:2*(2,87+2,275)+2*0,25-0,8*2-0,9</t>
  </si>
  <si>
    <t>776431010R00</t>
  </si>
  <si>
    <t>P01.039:(2*(18,42+18,0)-1,85*2-2,4*2+2,7+3,5)</t>
  </si>
  <si>
    <t>PŘÍPOČTY ŠACHET:2*1,1+2*1,4</t>
  </si>
  <si>
    <t>ODPOČET DVEŘÍ:-(1,6*2+1,5+0,8+1,0)</t>
  </si>
  <si>
    <t>ODPOČET OKEN:-(4,45+10,85)</t>
  </si>
  <si>
    <t>P01.040A:2*(5,67+5,91)</t>
  </si>
  <si>
    <t>PŘÍPOČTY OSTĚNÍ:2*0,2</t>
  </si>
  <si>
    <t>ODPOČTY DVEŘÍ:-0,9</t>
  </si>
  <si>
    <t>ODPOČTY OKEN:-4,45</t>
  </si>
  <si>
    <t>PŘÍPOČET SLOUPU:4*0,4</t>
  </si>
  <si>
    <t>N01.015:2,87-0,8</t>
  </si>
  <si>
    <t>776511810R00</t>
  </si>
  <si>
    <t xml:space="preserve">Odstranění PVC a koberců lepených bez podložky </t>
  </si>
  <si>
    <t>BBA05P01002 -PVC:7,47*5,91+0,225*1,2-0,45*0,285-1,32*0,075</t>
  </si>
  <si>
    <t>BBA05P01002 -PVC:44,1904+0,8265</t>
  </si>
  <si>
    <t>BBA05N01007:1,74*2,0+1,1*0,25</t>
  </si>
  <si>
    <t>776521100RU2</t>
  </si>
  <si>
    <t>Lepení povlakových podlah z pásů PVC na Chemopren včetně podlahoviny  tl. 2,5mm</t>
  </si>
  <si>
    <t>2.NP:</t>
  </si>
  <si>
    <t>776572100RT1</t>
  </si>
  <si>
    <t>Lepení povlakových podlah z pásů textilních pouze položení - koberec ve specifikaci</t>
  </si>
  <si>
    <t>776101121</t>
  </si>
  <si>
    <t>Provedení penetrace podkladu vč. materiálu</t>
  </si>
  <si>
    <t>POD KRYTINU KOBEREC:317,65</t>
  </si>
  <si>
    <t>POD PVC:170,6562+117,5974</t>
  </si>
  <si>
    <t>28412200</t>
  </si>
  <si>
    <t>F11:317,65*1,03</t>
  </si>
  <si>
    <t>998776101R00</t>
  </si>
  <si>
    <t xml:space="preserve">Přesun hmot pro podlahy povlakové, výšky do 6 m </t>
  </si>
  <si>
    <t>777</t>
  </si>
  <si>
    <t>Podlahy ze syntetických hmot</t>
  </si>
  <si>
    <t>777215201R00</t>
  </si>
  <si>
    <t>Podlahy epoxidové plastbet. tl. 8 mm vyrovnání podlah dle skutečného stavu cca 25%</t>
  </si>
  <si>
    <t>VYROVNÁNÍ PODLAHY PO BOURANÉ DLAŽBĚ PŘEDPOKLAD 25%:</t>
  </si>
  <si>
    <t>ODPOČET 75%:-117,5974*0,75</t>
  </si>
  <si>
    <t>781</t>
  </si>
  <si>
    <t>Obklady keramické</t>
  </si>
  <si>
    <t>781475118R00</t>
  </si>
  <si>
    <t>Obklad vnitřní stěn keramický, do tmele, 40x20cm flexibilní tmel</t>
  </si>
  <si>
    <t>P01.002 :</t>
  </si>
  <si>
    <t>OBKLAD ZA UMYVADLEM:1,2*1,25</t>
  </si>
  <si>
    <t>P01.007:</t>
  </si>
  <si>
    <t>OBKLAD ZA  UMYVADLEM:1,2*1,25</t>
  </si>
  <si>
    <t>P01.009A:</t>
  </si>
  <si>
    <t>OBKLAD ZA KUCH LINKOU:(2,2+0,6)*1,25</t>
  </si>
  <si>
    <t>781479711R00</t>
  </si>
  <si>
    <t xml:space="preserve">Příplatek k obkladu stěn keram.,za plochu do 10 m2 </t>
  </si>
  <si>
    <t>781491001R00</t>
  </si>
  <si>
    <t xml:space="preserve">Montáž lišt k obkladům </t>
  </si>
  <si>
    <t>OBKLAD ZA UMYVADLEM:1,2+1,25</t>
  </si>
  <si>
    <t>OBKLAD ZA  UMYVADLEM:1,2+1,25</t>
  </si>
  <si>
    <t>OBKLAD ZA KUCH LINKOU:2,2+0,6+1,25*2</t>
  </si>
  <si>
    <t>5537065000</t>
  </si>
  <si>
    <t>Lemovací lišta Al</t>
  </si>
  <si>
    <t>10,2*1,02</t>
  </si>
  <si>
    <t>59781570</t>
  </si>
  <si>
    <t>Obklad bílá  20x40 cm mat</t>
  </si>
  <si>
    <t>6,5*1,02</t>
  </si>
  <si>
    <t>998781101R00</t>
  </si>
  <si>
    <t xml:space="preserve">Přesun hmot pro obklady keramické, výšky do 6 m </t>
  </si>
  <si>
    <t>783</t>
  </si>
  <si>
    <t>Nátěry</t>
  </si>
  <si>
    <t>783201811R00</t>
  </si>
  <si>
    <t xml:space="preserve">Odstranění nátěrů z kovových konstrukcí oškrábáním </t>
  </si>
  <si>
    <t>NÁTĚR STÁVAJÍCÍCH ZÁRUBNÍ S.01:(2*1,97+0,9)*(0,10+2*0,05)*1</t>
  </si>
  <si>
    <t>783225100R00</t>
  </si>
  <si>
    <t>Nátěr syntetický kovových konstrukcí 2x + 1x email zárubní</t>
  </si>
  <si>
    <t>NÁTĚR NOVÝCH ZÁRUBNÍ:(2*1,97+0,9)*(0,15+2*0,05)*(2+1+1+1+1)</t>
  </si>
  <si>
    <t>(2*1,97+0,8)*(0,15+2*0,05)*1</t>
  </si>
  <si>
    <t>(2*1,97+1,0)*(0,15+2*0,05)*1</t>
  </si>
  <si>
    <t>S.06:(2*1,97+0,9)*(0,15+2*0,05)*3</t>
  </si>
  <si>
    <t>(2*1,97+0,6)*(0,15+2*0,05)*2</t>
  </si>
  <si>
    <t>(2*1,97+1,4)*(0,15+2*0,05)*1</t>
  </si>
  <si>
    <t>(2*1,97+1,8)*(0,15+2*0,05)*1</t>
  </si>
  <si>
    <t>783324240R00</t>
  </si>
  <si>
    <t xml:space="preserve">Nátěr syntetický litin. radiátorů Z +2x + 1x email </t>
  </si>
  <si>
    <t>NÁTĚR STÁVAJÍCÍCH RADIÁTORŮ  CCA15,0MB :15,0*17*0,194</t>
  </si>
  <si>
    <t>783601813R00</t>
  </si>
  <si>
    <t xml:space="preserve">Odstranění nátěrů truhlářských, dveří oškrábáním </t>
  </si>
  <si>
    <t>S.06:1,8*1,97*2</t>
  </si>
  <si>
    <t>0,9*1,97*2*3</t>
  </si>
  <si>
    <t>1,4*1,97*2</t>
  </si>
  <si>
    <t>0,8*1,97*2*2</t>
  </si>
  <si>
    <t>0,6*1,97*2*2</t>
  </si>
  <si>
    <t>783621111U00</t>
  </si>
  <si>
    <t>Nátěr synt truhlářských konstr  2x+1e+1tmel dveří</t>
  </si>
  <si>
    <t>783000</t>
  </si>
  <si>
    <t>RADIÁTORY OCELOVÉ ČLÁNKOVÉ:49,47</t>
  </si>
  <si>
    <t>784</t>
  </si>
  <si>
    <t>Malby</t>
  </si>
  <si>
    <t>784161101R00</t>
  </si>
  <si>
    <t xml:space="preserve">Penetrace podkladu nátěrem </t>
  </si>
  <si>
    <t>784165911R00</t>
  </si>
  <si>
    <t xml:space="preserve">Malba disperzní akrylátová, bílá, bez penetrace,1x </t>
  </si>
  <si>
    <t>STĚNY:</t>
  </si>
  <si>
    <t>STROPY:</t>
  </si>
  <si>
    <t>ODPOČET PODHLEDŮ:-(242,5734+59,1621)</t>
  </si>
  <si>
    <t>N01.015 - DOTČENÁ STĚNA:4,75*3,66-0,8*2,0</t>
  </si>
  <si>
    <t>784401801R00</t>
  </si>
  <si>
    <t xml:space="preserve">Odstranění malby obroušením v místnosti H do 3,8 m </t>
  </si>
  <si>
    <t>DLE POLOŽKY OTLUČENÍ OMÍTKY STROPŮ DO 10%:680,8270</t>
  </si>
  <si>
    <t>799</t>
  </si>
  <si>
    <t>Interiér</t>
  </si>
  <si>
    <t>799.1</t>
  </si>
  <si>
    <t>M21</t>
  </si>
  <si>
    <t>Elektromontáže</t>
  </si>
  <si>
    <t xml:space="preserve">Zařízení silnoproudé elektrotechniky </t>
  </si>
  <si>
    <t>M22</t>
  </si>
  <si>
    <t>Montáž sdělovací a zabezp. techniky</t>
  </si>
  <si>
    <t xml:space="preserve">Zařízení slaboproudé elektrotechniky </t>
  </si>
  <si>
    <t>M24</t>
  </si>
  <si>
    <t>Montáže vzduchotechnických zařízení</t>
  </si>
  <si>
    <t xml:space="preserve">Zařízení VZT </t>
  </si>
  <si>
    <t>D96</t>
  </si>
  <si>
    <t>Přesuny suti a vybouraných hmot</t>
  </si>
  <si>
    <t>979081121R00</t>
  </si>
  <si>
    <t xml:space="preserve">Příplatek k odvozu za každý další 1 km </t>
  </si>
  <si>
    <t>19*80,6869</t>
  </si>
  <si>
    <t>979082121R00</t>
  </si>
  <si>
    <t xml:space="preserve">Příplatek k vnitrost. dopravě suti za dalších 5 m </t>
  </si>
  <si>
    <t>8*80,6869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</si>
  <si>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</si>
  <si>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</si>
  <si>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</si>
  <si>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</si>
  <si>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</si>
  <si>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</si>
  <si>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</si>
  <si>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</si>
  <si>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</si>
  <si>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</si>
  <si>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</si>
  <si>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</si>
  <si>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</si>
  <si>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</si>
  <si>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</si>
  <si>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</si>
  <si>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</si>
  <si>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</si>
  <si>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</si>
  <si>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</si>
  <si>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Rekonstrukce v objektu Poříčí 9</t>
  </si>
  <si>
    <t>PF MU, Rekon.prostoru po bývalé knihovně a studovně v objektu Poříčí 9</t>
  </si>
  <si>
    <t>Interiér - není součástí dodávky</t>
  </si>
  <si>
    <t xml:space="preserve">Oprava vápen.omítek stěn do 50 % pl. - štukových </t>
  </si>
  <si>
    <t>DLE POLOŽKY OTLUČENÍ OMÍTKY STĚN DO 50%:1068,66</t>
  </si>
  <si>
    <t xml:space="preserve">Oprava váp.omítek stropů do 50% plochy - štukových </t>
  </si>
  <si>
    <t>DLE POLOŽKY OTLUČENÍ OMÍTKY STROPŮ DO 50%:</t>
  </si>
  <si>
    <t>632412150</t>
  </si>
  <si>
    <t>Potěr ze SMS Hasit, ruční zpracování, tl. 80 mm 460 (Hasit 960) samonivelační anhydritová směs</t>
  </si>
  <si>
    <t>Hasicí přístroj  RHP práškový s náplní 6 kg</t>
  </si>
  <si>
    <t>Hasicí přístroj  RHP sněhový S6</t>
  </si>
  <si>
    <t>Hasicí přístroj  RHP vodní W 10 Hi</t>
  </si>
  <si>
    <t>95.04</t>
  </si>
  <si>
    <t>95.05</t>
  </si>
  <si>
    <t>95.06</t>
  </si>
  <si>
    <t>95.07</t>
  </si>
  <si>
    <t xml:space="preserve">Lešení lehké pomocné, výška podlahy do 2,5 m </t>
  </si>
  <si>
    <t xml:space="preserve">Otlučení omítek vnitřních vápenných stropů do 50 % </t>
  </si>
  <si>
    <t xml:space="preserve">Otlučení omítek vnitřních stěn v rozsahu do 50 % </t>
  </si>
  <si>
    <t xml:space="preserve">Podlahovina  vinylový koberec tl.5,0mm </t>
  </si>
  <si>
    <t>Jedn.ocel konstr.,1x desky perf tl.12,5, s izolací C01 - desky akustické, bílá textilie</t>
  </si>
  <si>
    <t>Očištění radiátorů  broušením</t>
  </si>
  <si>
    <t>není součástí</t>
  </si>
  <si>
    <t>M+D Prac linka délky 1400mm vč.  umývadla vč. baterie, vč. dřezu vč. baterie, vč. vestavné chladničky. Vč. vestavné mikrovlnné trouby</t>
  </si>
  <si>
    <t>Montáž podlahových soklíků z koberc. pásů na lištu vč. dodávek</t>
  </si>
  <si>
    <t>F11:317,65*1,2</t>
  </si>
  <si>
    <t>Fotoluminiscenční informativní značky - únik.cesta D+M, označení hasicích přístrojů</t>
  </si>
  <si>
    <t>rev</t>
  </si>
  <si>
    <t>NEOCEŇOVAT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</si>
</sst>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  <font>
      <sz val="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5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5" fillId="3" borderId="62" xfId="1" applyNumberFormat="1" applyFont="1" applyFill="1" applyBorder="1" applyAlignment="1">
      <alignment horizontal="right" wrapText="1"/>
    </xf>
    <xf numFmtId="20" fontId="19" fillId="0" borderId="0" xfId="1" applyNumberFormat="1" applyFont="1" applyAlignment="1">
      <alignment wrapText="1"/>
    </xf>
    <xf numFmtId="49" fontId="9" fillId="0" borderId="59" xfId="1" applyNumberFormat="1" applyFont="1" applyFill="1" applyBorder="1" applyAlignment="1">
      <alignment horizontal="left" vertical="top"/>
    </xf>
    <xf numFmtId="0" fontId="9" fillId="0" borderId="59" xfId="1" applyFont="1" applyFill="1" applyBorder="1" applyAlignment="1">
      <alignment vertical="top" wrapText="1"/>
    </xf>
    <xf numFmtId="0" fontId="17" fillId="0" borderId="59" xfId="1" applyFont="1" applyFill="1" applyBorder="1" applyAlignment="1">
      <alignment vertical="top" wrapText="1"/>
    </xf>
    <xf numFmtId="0" fontId="17" fillId="0" borderId="59" xfId="1" applyFont="1" applyFill="1" applyBorder="1" applyAlignment="1">
      <alignment horizontal="center" vertical="top"/>
    </xf>
    <xf numFmtId="49" fontId="17" fillId="0" borderId="59" xfId="1" applyNumberFormat="1" applyFont="1" applyFill="1" applyBorder="1" applyAlignment="1">
      <alignment horizontal="left" vertical="top"/>
    </xf>
    <xf numFmtId="49" fontId="17" fillId="0" borderId="59" xfId="1" applyNumberFormat="1" applyFont="1" applyFill="1" applyBorder="1" applyAlignment="1">
      <alignment horizontal="center" shrinkToFit="1"/>
    </xf>
    <xf numFmtId="0" fontId="5" fillId="0" borderId="56" xfId="1" applyFont="1" applyFill="1" applyBorder="1" applyAlignment="1">
      <alignment horizontal="center"/>
    </xf>
    <xf numFmtId="4" fontId="17" fillId="0" borderId="59" xfId="1" applyNumberFormat="1" applyFont="1" applyFill="1" applyBorder="1" applyAlignment="1">
      <alignment horizontal="right"/>
    </xf>
    <xf numFmtId="4" fontId="17" fillId="0" borderId="59" xfId="1" applyNumberFormat="1" applyFont="1" applyFill="1" applyBorder="1"/>
    <xf numFmtId="0" fontId="10" fillId="0" borderId="0" xfId="1" applyFill="1"/>
    <xf numFmtId="0" fontId="16" fillId="0" borderId="0" xfId="1" applyFont="1" applyFill="1"/>
    <xf numFmtId="0" fontId="18" fillId="0" borderId="0" xfId="1" applyFont="1" applyFill="1"/>
    <xf numFmtId="4" fontId="26" fillId="0" borderId="59" xfId="1" applyNumberFormat="1" applyFont="1" applyBorder="1" applyAlignment="1">
      <alignment horizontal="right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0" fillId="0" borderId="0" xfId="0" applyAlignment="1">
      <alignment horizontal="left" wrapText="1"/>
    </xf>
    <xf numFmtId="49" fontId="6" fillId="2" borderId="4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49" fontId="4" fillId="2" borderId="15" xfId="0" applyNumberFormat="1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9" fontId="25" fillId="3" borderId="60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0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I13" sqref="I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24.75" customHeight="1" x14ac:dyDescent="0.2">
      <c r="A2" s="3" t="s">
        <v>0</v>
      </c>
      <c r="B2" s="4"/>
      <c r="C2" s="5" t="str">
        <f>Rekapitulace!H1</f>
        <v>14-008-01</v>
      </c>
      <c r="D2" s="225" t="str">
        <f>Rekapitulace!G2</f>
        <v>Rekonstrukce prostoru po býv.knihovně a studovně</v>
      </c>
      <c r="E2" s="226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11"/>
      <c r="F3" s="12"/>
      <c r="G3" s="13"/>
    </row>
    <row r="4" spans="1:57" ht="12" customHeight="1" x14ac:dyDescent="0.2">
      <c r="A4" s="14" t="s">
        <v>2</v>
      </c>
      <c r="B4" s="9"/>
      <c r="C4" s="10" t="s">
        <v>3</v>
      </c>
      <c r="D4" s="10"/>
      <c r="E4" s="11"/>
      <c r="F4" s="12" t="s">
        <v>4</v>
      </c>
      <c r="G4" s="15"/>
    </row>
    <row r="5" spans="1:57" ht="12.95" customHeight="1" x14ac:dyDescent="0.2">
      <c r="A5" s="16" t="s">
        <v>79</v>
      </c>
      <c r="B5" s="17"/>
      <c r="C5" s="18" t="s">
        <v>882</v>
      </c>
      <c r="D5" s="19"/>
      <c r="E5" s="17"/>
      <c r="F5" s="12" t="s">
        <v>6</v>
      </c>
      <c r="G5" s="13"/>
    </row>
    <row r="6" spans="1:57" ht="12.95" customHeight="1" x14ac:dyDescent="0.2">
      <c r="A6" s="14" t="s">
        <v>7</v>
      </c>
      <c r="B6" s="9"/>
      <c r="C6" s="10" t="s">
        <v>8</v>
      </c>
      <c r="D6" s="10"/>
      <c r="E6" s="11"/>
      <c r="F6" s="20" t="s">
        <v>9</v>
      </c>
      <c r="G6" s="21"/>
      <c r="O6" s="22"/>
    </row>
    <row r="7" spans="1:57" ht="25.5" customHeight="1" x14ac:dyDescent="0.2">
      <c r="A7" s="23" t="s">
        <v>78</v>
      </c>
      <c r="B7" s="24"/>
      <c r="C7" s="227" t="s">
        <v>883</v>
      </c>
      <c r="D7" s="228"/>
      <c r="E7" s="229"/>
      <c r="F7" s="25" t="s">
        <v>10</v>
      </c>
      <c r="G7" s="21">
        <f>IF(PocetMJ=0,,ROUND((F30+F32)/PocetMJ,1))</f>
        <v>0</v>
      </c>
    </row>
    <row r="8" spans="1:57" x14ac:dyDescent="0.2">
      <c r="A8" s="26" t="s">
        <v>11</v>
      </c>
      <c r="B8" s="12"/>
      <c r="C8" s="219"/>
      <c r="D8" s="219"/>
      <c r="E8" s="220"/>
      <c r="F8" s="27" t="s">
        <v>12</v>
      </c>
      <c r="G8" s="28"/>
      <c r="H8" s="29"/>
      <c r="I8" s="30"/>
    </row>
    <row r="9" spans="1:57" x14ac:dyDescent="0.2">
      <c r="A9" s="26" t="s">
        <v>13</v>
      </c>
      <c r="B9" s="12"/>
      <c r="C9" s="219">
        <f>Projektant</f>
        <v>0</v>
      </c>
      <c r="D9" s="219"/>
      <c r="E9" s="220"/>
      <c r="F9" s="12"/>
      <c r="G9" s="31"/>
      <c r="H9" s="32"/>
    </row>
    <row r="10" spans="1:57" x14ac:dyDescent="0.2">
      <c r="A10" s="26" t="s">
        <v>14</v>
      </c>
      <c r="B10" s="12"/>
      <c r="C10" s="219"/>
      <c r="D10" s="219"/>
      <c r="E10" s="219"/>
      <c r="F10" s="33"/>
      <c r="G10" s="34"/>
      <c r="H10" s="35"/>
    </row>
    <row r="11" spans="1:57" ht="13.5" customHeight="1" x14ac:dyDescent="0.2">
      <c r="A11" s="26" t="s">
        <v>15</v>
      </c>
      <c r="B11" s="12"/>
      <c r="C11" s="219"/>
      <c r="D11" s="219"/>
      <c r="E11" s="219"/>
      <c r="F11" s="36" t="s">
        <v>16</v>
      </c>
      <c r="G11" s="37"/>
      <c r="H11" s="32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9"/>
      <c r="C12" s="221"/>
      <c r="D12" s="221"/>
      <c r="E12" s="221"/>
      <c r="F12" s="40" t="s">
        <v>18</v>
      </c>
      <c r="G12" s="41"/>
      <c r="H12" s="32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2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>
        <f>HSV</f>
        <v>0</v>
      </c>
      <c r="D15" s="54" t="str">
        <f>Rekapitulace!A39</f>
        <v>Ztížené výrobní podmínky</v>
      </c>
      <c r="E15" s="55"/>
      <c r="F15" s="56"/>
      <c r="G15" s="53">
        <f>Rekapitulace!I39</f>
        <v>0</v>
      </c>
    </row>
    <row r="16" spans="1:57" ht="15.95" customHeight="1" x14ac:dyDescent="0.2">
      <c r="A16" s="51" t="s">
        <v>23</v>
      </c>
      <c r="B16" s="52" t="s">
        <v>24</v>
      </c>
      <c r="C16" s="53">
        <f>PSV</f>
        <v>0</v>
      </c>
      <c r="D16" s="8" t="str">
        <f>Rekapitulace!A40</f>
        <v>Oborová přirážka</v>
      </c>
      <c r="E16" s="57"/>
      <c r="F16" s="58"/>
      <c r="G16" s="53">
        <f>Rekapitulace!I40</f>
        <v>0</v>
      </c>
    </row>
    <row r="17" spans="1:7" ht="15.95" customHeight="1" x14ac:dyDescent="0.2">
      <c r="A17" s="51" t="s">
        <v>25</v>
      </c>
      <c r="B17" s="52" t="s">
        <v>26</v>
      </c>
      <c r="C17" s="53">
        <f>Mont</f>
        <v>0</v>
      </c>
      <c r="D17" s="8" t="str">
        <f>Rekapitulace!A41</f>
        <v>Přesun stavebních kapacit</v>
      </c>
      <c r="E17" s="57"/>
      <c r="F17" s="58"/>
      <c r="G17" s="53">
        <f>Rekapitulace!I41</f>
        <v>0</v>
      </c>
    </row>
    <row r="18" spans="1:7" ht="15.95" customHeight="1" x14ac:dyDescent="0.2">
      <c r="A18" s="59" t="s">
        <v>27</v>
      </c>
      <c r="B18" s="60" t="s">
        <v>28</v>
      </c>
      <c r="C18" s="53">
        <f>Dodavka</f>
        <v>0</v>
      </c>
      <c r="D18" s="8" t="str">
        <f>Rekapitulace!A42</f>
        <v>Mimostaveništní doprava</v>
      </c>
      <c r="E18" s="57"/>
      <c r="F18" s="58"/>
      <c r="G18" s="53">
        <f>Rekapitulace!I42</f>
        <v>0</v>
      </c>
    </row>
    <row r="19" spans="1:7" ht="15.95" customHeight="1" x14ac:dyDescent="0.2">
      <c r="A19" s="61" t="s">
        <v>29</v>
      </c>
      <c r="B19" s="52"/>
      <c r="C19" s="53">
        <f>SUM(C15:C18)</f>
        <v>0</v>
      </c>
      <c r="D19" s="8" t="str">
        <f>Rekapitulace!A43</f>
        <v>Zařízení staveniště</v>
      </c>
      <c r="E19" s="57"/>
      <c r="F19" s="58"/>
      <c r="G19" s="53">
        <f>Rekapitulace!I43</f>
        <v>0</v>
      </c>
    </row>
    <row r="20" spans="1:7" ht="15.95" customHeight="1" x14ac:dyDescent="0.2">
      <c r="A20" s="61"/>
      <c r="B20" s="52"/>
      <c r="C20" s="53"/>
      <c r="D20" s="8" t="str">
        <f>Rekapitulace!A44</f>
        <v>Provoz investora</v>
      </c>
      <c r="E20" s="57"/>
      <c r="F20" s="58"/>
      <c r="G20" s="53">
        <f>Rekapitulace!I44</f>
        <v>0</v>
      </c>
    </row>
    <row r="21" spans="1:7" ht="15.95" customHeight="1" x14ac:dyDescent="0.2">
      <c r="A21" s="61" t="s">
        <v>30</v>
      </c>
      <c r="B21" s="52"/>
      <c r="C21" s="53">
        <f>HZS</f>
        <v>0</v>
      </c>
      <c r="D21" s="8" t="str">
        <f>Rekapitulace!A45</f>
        <v>Kompletační činnost (IČD)</v>
      </c>
      <c r="E21" s="57"/>
      <c r="F21" s="58"/>
      <c r="G21" s="53">
        <f>Rekapitulace!I45</f>
        <v>0</v>
      </c>
    </row>
    <row r="22" spans="1:7" ht="15.95" customHeight="1" x14ac:dyDescent="0.2">
      <c r="A22" s="62" t="s">
        <v>31</v>
      </c>
      <c r="B22" s="63"/>
      <c r="C22" s="53">
        <f>C19+C21</f>
        <v>0</v>
      </c>
      <c r="D22" s="8" t="s">
        <v>32</v>
      </c>
      <c r="E22" s="57"/>
      <c r="F22" s="58"/>
      <c r="G22" s="53">
        <f>G23-SUM(G15:G21)</f>
        <v>0</v>
      </c>
    </row>
    <row r="23" spans="1:7" ht="15.95" customHeight="1" thickBot="1" x14ac:dyDescent="0.25">
      <c r="A23" s="222" t="s">
        <v>33</v>
      </c>
      <c r="B23" s="223"/>
      <c r="C23" s="64">
        <f>C22+G23</f>
        <v>0</v>
      </c>
      <c r="D23" s="65" t="s">
        <v>34</v>
      </c>
      <c r="E23" s="66"/>
      <c r="F23" s="67"/>
      <c r="G23" s="53">
        <f>VRN</f>
        <v>0</v>
      </c>
    </row>
    <row r="24" spans="1:7" x14ac:dyDescent="0.2">
      <c r="A24" s="68" t="s">
        <v>35</v>
      </c>
      <c r="B24" s="69"/>
      <c r="C24" s="70"/>
      <c r="D24" s="69" t="s">
        <v>36</v>
      </c>
      <c r="E24" s="69"/>
      <c r="F24" s="71" t="s">
        <v>37</v>
      </c>
      <c r="G24" s="72"/>
    </row>
    <row r="25" spans="1:7" x14ac:dyDescent="0.2">
      <c r="A25" s="62" t="s">
        <v>38</v>
      </c>
      <c r="B25" s="63"/>
      <c r="C25" s="73"/>
      <c r="D25" s="63" t="s">
        <v>38</v>
      </c>
      <c r="E25" s="74"/>
      <c r="F25" s="75" t="s">
        <v>38</v>
      </c>
      <c r="G25" s="76"/>
    </row>
    <row r="26" spans="1:7" ht="37.5" customHeight="1" x14ac:dyDescent="0.2">
      <c r="A26" s="62" t="s">
        <v>39</v>
      </c>
      <c r="B26" s="77"/>
      <c r="C26" s="73"/>
      <c r="D26" s="63" t="s">
        <v>39</v>
      </c>
      <c r="E26" s="74"/>
      <c r="F26" s="75" t="s">
        <v>39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40</v>
      </c>
      <c r="B28" s="63"/>
      <c r="C28" s="73"/>
      <c r="D28" s="75" t="s">
        <v>41</v>
      </c>
      <c r="E28" s="73"/>
      <c r="F28" s="79" t="s">
        <v>41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42</v>
      </c>
      <c r="B30" s="83"/>
      <c r="C30" s="84">
        <v>21</v>
      </c>
      <c r="D30" s="83" t="s">
        <v>43</v>
      </c>
      <c r="E30" s="85"/>
      <c r="F30" s="230">
        <f>C23-F32</f>
        <v>0</v>
      </c>
      <c r="G30" s="231"/>
    </row>
    <row r="31" spans="1:7" x14ac:dyDescent="0.2">
      <c r="A31" s="82" t="s">
        <v>44</v>
      </c>
      <c r="B31" s="83"/>
      <c r="C31" s="84">
        <f>SazbaDPH1</f>
        <v>21</v>
      </c>
      <c r="D31" s="83" t="s">
        <v>45</v>
      </c>
      <c r="E31" s="85"/>
      <c r="F31" s="230">
        <f>ROUND(PRODUCT(F30,C31/100),0)</f>
        <v>0</v>
      </c>
      <c r="G31" s="231"/>
    </row>
    <row r="32" spans="1:7" x14ac:dyDescent="0.2">
      <c r="A32" s="82" t="s">
        <v>42</v>
      </c>
      <c r="B32" s="83"/>
      <c r="C32" s="84">
        <v>0</v>
      </c>
      <c r="D32" s="83" t="s">
        <v>45</v>
      </c>
      <c r="E32" s="85"/>
      <c r="F32" s="230">
        <v>0</v>
      </c>
      <c r="G32" s="231"/>
    </row>
    <row r="33" spans="1:8" x14ac:dyDescent="0.2">
      <c r="A33" s="82" t="s">
        <v>44</v>
      </c>
      <c r="B33" s="86"/>
      <c r="C33" s="87">
        <f>SazbaDPH2</f>
        <v>0</v>
      </c>
      <c r="D33" s="83" t="s">
        <v>45</v>
      </c>
      <c r="E33" s="58"/>
      <c r="F33" s="230">
        <f>ROUND(PRODUCT(F32,C33/100),0)</f>
        <v>0</v>
      </c>
      <c r="G33" s="231"/>
    </row>
    <row r="34" spans="1:8" s="91" customFormat="1" ht="19.5" customHeight="1" thickBot="1" x14ac:dyDescent="0.3">
      <c r="A34" s="88" t="s">
        <v>46</v>
      </c>
      <c r="B34" s="89"/>
      <c r="C34" s="89"/>
      <c r="D34" s="89"/>
      <c r="E34" s="90"/>
      <c r="F34" s="216">
        <f>ROUND(SUM(F30:F33),0)</f>
        <v>0</v>
      </c>
      <c r="G34" s="217"/>
    </row>
    <row r="36" spans="1:8" x14ac:dyDescent="0.2">
      <c r="A36" s="92" t="s">
        <v>47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218"/>
      <c r="C37" s="218"/>
      <c r="D37" s="218"/>
      <c r="E37" s="218"/>
      <c r="F37" s="218"/>
      <c r="G37" s="218"/>
      <c r="H37" t="s">
        <v>5</v>
      </c>
    </row>
    <row r="38" spans="1:8" ht="12.75" customHeight="1" x14ac:dyDescent="0.2">
      <c r="A38" s="93"/>
      <c r="B38" s="218"/>
      <c r="C38" s="218"/>
      <c r="D38" s="218"/>
      <c r="E38" s="218"/>
      <c r="F38" s="218"/>
      <c r="G38" s="218"/>
      <c r="H38" t="s">
        <v>5</v>
      </c>
    </row>
    <row r="39" spans="1:8" x14ac:dyDescent="0.2">
      <c r="A39" s="93"/>
      <c r="B39" s="218"/>
      <c r="C39" s="218"/>
      <c r="D39" s="218"/>
      <c r="E39" s="218"/>
      <c r="F39" s="218"/>
      <c r="G39" s="218"/>
      <c r="H39" t="s">
        <v>5</v>
      </c>
    </row>
    <row r="40" spans="1:8" x14ac:dyDescent="0.2">
      <c r="A40" s="93"/>
      <c r="B40" s="218"/>
      <c r="C40" s="218"/>
      <c r="D40" s="218"/>
      <c r="E40" s="218"/>
      <c r="F40" s="218"/>
      <c r="G40" s="218"/>
      <c r="H40" t="s">
        <v>5</v>
      </c>
    </row>
    <row r="41" spans="1:8" x14ac:dyDescent="0.2">
      <c r="A41" s="93"/>
      <c r="B41" s="218"/>
      <c r="C41" s="218"/>
      <c r="D41" s="218"/>
      <c r="E41" s="218"/>
      <c r="F41" s="218"/>
      <c r="G41" s="218"/>
      <c r="H41" t="s">
        <v>5</v>
      </c>
    </row>
    <row r="42" spans="1:8" x14ac:dyDescent="0.2">
      <c r="A42" s="93"/>
      <c r="B42" s="218"/>
      <c r="C42" s="218"/>
      <c r="D42" s="218"/>
      <c r="E42" s="218"/>
      <c r="F42" s="218"/>
      <c r="G42" s="218"/>
      <c r="H42" t="s">
        <v>5</v>
      </c>
    </row>
    <row r="43" spans="1:8" x14ac:dyDescent="0.2">
      <c r="A43" s="93"/>
      <c r="B43" s="218"/>
      <c r="C43" s="218"/>
      <c r="D43" s="218"/>
      <c r="E43" s="218"/>
      <c r="F43" s="218"/>
      <c r="G43" s="218"/>
      <c r="H43" t="s">
        <v>5</v>
      </c>
    </row>
    <row r="44" spans="1:8" x14ac:dyDescent="0.2">
      <c r="A44" s="93"/>
      <c r="B44" s="218"/>
      <c r="C44" s="218"/>
      <c r="D44" s="218"/>
      <c r="E44" s="218"/>
      <c r="F44" s="218"/>
      <c r="G44" s="218"/>
      <c r="H44" t="s">
        <v>5</v>
      </c>
    </row>
    <row r="45" spans="1:8" ht="0.75" customHeight="1" x14ac:dyDescent="0.2">
      <c r="A45" s="93"/>
      <c r="B45" s="218"/>
      <c r="C45" s="218"/>
      <c r="D45" s="218"/>
      <c r="E45" s="218"/>
      <c r="F45" s="218"/>
      <c r="G45" s="218"/>
      <c r="H45" t="s">
        <v>5</v>
      </c>
    </row>
    <row r="46" spans="1:8" x14ac:dyDescent="0.2">
      <c r="B46" s="224"/>
      <c r="C46" s="224"/>
      <c r="D46" s="224"/>
      <c r="E46" s="224"/>
      <c r="F46" s="224"/>
      <c r="G46" s="224"/>
    </row>
    <row r="47" spans="1:8" x14ac:dyDescent="0.2">
      <c r="B47" s="224"/>
      <c r="C47" s="224"/>
      <c r="D47" s="224"/>
      <c r="E47" s="224"/>
      <c r="F47" s="224"/>
      <c r="G47" s="224"/>
    </row>
    <row r="48" spans="1:8" x14ac:dyDescent="0.2">
      <c r="B48" s="224"/>
      <c r="C48" s="224"/>
      <c r="D48" s="224"/>
      <c r="E48" s="224"/>
      <c r="F48" s="224"/>
      <c r="G48" s="224"/>
    </row>
    <row r="49" spans="2:7" x14ac:dyDescent="0.2">
      <c r="B49" s="224"/>
      <c r="C49" s="224"/>
      <c r="D49" s="224"/>
      <c r="E49" s="224"/>
      <c r="F49" s="224"/>
      <c r="G49" s="224"/>
    </row>
    <row r="50" spans="2:7" x14ac:dyDescent="0.2">
      <c r="B50" s="224"/>
      <c r="C50" s="224"/>
      <c r="D50" s="224"/>
      <c r="E50" s="224"/>
      <c r="F50" s="224"/>
      <c r="G50" s="224"/>
    </row>
    <row r="51" spans="2:7" x14ac:dyDescent="0.2">
      <c r="B51" s="224"/>
      <c r="C51" s="224"/>
      <c r="D51" s="224"/>
      <c r="E51" s="224"/>
      <c r="F51" s="224"/>
      <c r="G51" s="224"/>
    </row>
    <row r="52" spans="2:7" x14ac:dyDescent="0.2">
      <c r="B52" s="224"/>
      <c r="C52" s="224"/>
      <c r="D52" s="224"/>
      <c r="E52" s="224"/>
      <c r="F52" s="224"/>
      <c r="G52" s="224"/>
    </row>
    <row r="53" spans="2:7" x14ac:dyDescent="0.2">
      <c r="B53" s="224"/>
      <c r="C53" s="224"/>
      <c r="D53" s="224"/>
      <c r="E53" s="224"/>
      <c r="F53" s="224"/>
      <c r="G53" s="224"/>
    </row>
    <row r="54" spans="2:7" x14ac:dyDescent="0.2">
      <c r="B54" s="224"/>
      <c r="C54" s="224"/>
      <c r="D54" s="224"/>
      <c r="E54" s="224"/>
      <c r="F54" s="224"/>
      <c r="G54" s="224"/>
    </row>
    <row r="55" spans="2:7" x14ac:dyDescent="0.2">
      <c r="B55" s="224"/>
      <c r="C55" s="224"/>
      <c r="D55" s="224"/>
      <c r="E55" s="224"/>
      <c r="F55" s="224"/>
      <c r="G55" s="224"/>
    </row>
  </sheetData>
  <mergeCells count="24">
    <mergeCell ref="B52:G52"/>
    <mergeCell ref="B53:G53"/>
    <mergeCell ref="B54:G54"/>
    <mergeCell ref="B55:G55"/>
    <mergeCell ref="D2:E2"/>
    <mergeCell ref="C7:E7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8"/>
  <sheetViews>
    <sheetView topLeftCell="A10" workbookViewId="0">
      <selection activeCell="D30" sqref="D3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9" customWidth="1"/>
  </cols>
  <sheetData>
    <row r="1" spans="1:9" ht="13.5" thickTop="1" x14ac:dyDescent="0.2">
      <c r="A1" s="232" t="s">
        <v>48</v>
      </c>
      <c r="B1" s="233"/>
      <c r="C1" s="94" t="str">
        <f>CONCATENATE(cislostavby," ",nazevstavby)</f>
        <v>14-008 PF MU, Rekon.prostoru po bývalé knihovně a studovně v objektu Poříčí 9</v>
      </c>
      <c r="D1" s="95"/>
      <c r="E1" s="96"/>
      <c r="F1" s="95"/>
      <c r="G1" s="97" t="s">
        <v>49</v>
      </c>
      <c r="H1" s="98" t="s">
        <v>80</v>
      </c>
      <c r="I1" s="99"/>
    </row>
    <row r="2" spans="1:9" ht="13.5" thickBot="1" x14ac:dyDescent="0.25">
      <c r="A2" s="234" t="s">
        <v>50</v>
      </c>
      <c r="B2" s="235"/>
      <c r="C2" s="100" t="str">
        <f>CONCATENATE(cisloobjektu," ",nazevobjektu)</f>
        <v>01 Rekonstrukce v objektu Poříčí 9</v>
      </c>
      <c r="D2" s="101"/>
      <c r="E2" s="102"/>
      <c r="F2" s="101"/>
      <c r="G2" s="236" t="s">
        <v>81</v>
      </c>
      <c r="H2" s="237"/>
      <c r="I2" s="238"/>
    </row>
    <row r="3" spans="1:9" ht="13.5" thickTop="1" x14ac:dyDescent="0.2">
      <c r="A3" s="74"/>
      <c r="B3" s="74"/>
      <c r="C3" s="74"/>
      <c r="D3" s="74"/>
      <c r="E3" s="74"/>
      <c r="F3" s="63"/>
      <c r="G3" s="74"/>
      <c r="H3" s="74"/>
      <c r="I3" s="74"/>
    </row>
    <row r="4" spans="1:9" ht="19.5" customHeight="1" x14ac:dyDescent="0.25">
      <c r="A4" s="103" t="s">
        <v>51</v>
      </c>
      <c r="B4" s="104"/>
      <c r="C4" s="104"/>
      <c r="D4" s="104"/>
      <c r="E4" s="105"/>
      <c r="F4" s="104"/>
      <c r="G4" s="104"/>
      <c r="H4" s="104"/>
      <c r="I4" s="104"/>
    </row>
    <row r="5" spans="1:9" ht="13.5" thickBot="1" x14ac:dyDescent="0.25">
      <c r="A5" s="74"/>
      <c r="B5" s="74"/>
      <c r="C5" s="74"/>
      <c r="D5" s="74"/>
      <c r="E5" s="74"/>
      <c r="F5" s="74"/>
      <c r="G5" s="74"/>
      <c r="H5" s="74"/>
      <c r="I5" s="74"/>
    </row>
    <row r="6" spans="1:9" s="32" customFormat="1" ht="13.5" thickBot="1" x14ac:dyDescent="0.25">
      <c r="A6" s="106"/>
      <c r="B6" s="107" t="s">
        <v>52</v>
      </c>
      <c r="C6" s="107"/>
      <c r="D6" s="108"/>
      <c r="E6" s="109" t="s">
        <v>53</v>
      </c>
      <c r="F6" s="110" t="s">
        <v>54</v>
      </c>
      <c r="G6" s="110" t="s">
        <v>55</v>
      </c>
      <c r="H6" s="110" t="s">
        <v>56</v>
      </c>
      <c r="I6" s="111" t="s">
        <v>30</v>
      </c>
    </row>
    <row r="7" spans="1:9" s="32" customFormat="1" x14ac:dyDescent="0.2">
      <c r="A7" s="197" t="str">
        <f>Položky!B7</f>
        <v>01</v>
      </c>
      <c r="B7" s="112" t="str">
        <f>Položky!C7</f>
        <v>Poznámky</v>
      </c>
      <c r="C7" s="63"/>
      <c r="D7" s="113"/>
      <c r="E7" s="198">
        <f>Položky!BA10</f>
        <v>0</v>
      </c>
      <c r="F7" s="199">
        <f>Položky!BB10</f>
        <v>0</v>
      </c>
      <c r="G7" s="199">
        <f>Položky!BC10</f>
        <v>0</v>
      </c>
      <c r="H7" s="199">
        <f>Položky!BD10</f>
        <v>0</v>
      </c>
      <c r="I7" s="200">
        <f>Položky!BE10</f>
        <v>0</v>
      </c>
    </row>
    <row r="8" spans="1:9" s="32" customFormat="1" x14ac:dyDescent="0.2">
      <c r="A8" s="197" t="str">
        <f>Položky!B11</f>
        <v>09</v>
      </c>
      <c r="B8" s="112" t="str">
        <f>Položky!C11</f>
        <v>Výpočet ploch konstrukcí-pouze VV (NEOCEŇOVAT!!)</v>
      </c>
      <c r="C8" s="63"/>
      <c r="D8" s="113"/>
      <c r="E8" s="198">
        <f>Položky!BA174</f>
        <v>0</v>
      </c>
      <c r="F8" s="199">
        <f>Položky!BB174</f>
        <v>0</v>
      </c>
      <c r="G8" s="199">
        <f>Položky!BC174</f>
        <v>0</v>
      </c>
      <c r="H8" s="199">
        <f>Položky!BD174</f>
        <v>0</v>
      </c>
      <c r="I8" s="200">
        <f>Položky!BE174</f>
        <v>0</v>
      </c>
    </row>
    <row r="9" spans="1:9" s="32" customFormat="1" x14ac:dyDescent="0.2">
      <c r="A9" s="197" t="str">
        <f>Položky!B175</f>
        <v>1</v>
      </c>
      <c r="B9" s="112" t="str">
        <f>Položky!C175</f>
        <v>Zemní práce</v>
      </c>
      <c r="C9" s="63"/>
      <c r="D9" s="113"/>
      <c r="E9" s="198">
        <f>Položky!BA186</f>
        <v>0</v>
      </c>
      <c r="F9" s="199">
        <f>Položky!BB186</f>
        <v>0</v>
      </c>
      <c r="G9" s="199">
        <f>Položky!BC186</f>
        <v>0</v>
      </c>
      <c r="H9" s="199">
        <f>Položky!BD186</f>
        <v>0</v>
      </c>
      <c r="I9" s="200">
        <f>Položky!BE186</f>
        <v>0</v>
      </c>
    </row>
    <row r="10" spans="1:9" s="32" customFormat="1" x14ac:dyDescent="0.2">
      <c r="A10" s="197" t="str">
        <f>Položky!B187</f>
        <v>3</v>
      </c>
      <c r="B10" s="112" t="str">
        <f>Položky!C187</f>
        <v>Svislé a kompletní konstrukce</v>
      </c>
      <c r="C10" s="63"/>
      <c r="D10" s="113"/>
      <c r="E10" s="198">
        <f>Položky!BA239</f>
        <v>0</v>
      </c>
      <c r="F10" s="199">
        <f>Položky!BB239</f>
        <v>0</v>
      </c>
      <c r="G10" s="199">
        <f>Položky!BC239</f>
        <v>0</v>
      </c>
      <c r="H10" s="199">
        <f>Položky!BD239</f>
        <v>0</v>
      </c>
      <c r="I10" s="200">
        <f>Položky!BE239</f>
        <v>0</v>
      </c>
    </row>
    <row r="11" spans="1:9" s="32" customFormat="1" x14ac:dyDescent="0.2">
      <c r="A11" s="197" t="str">
        <f>Položky!B240</f>
        <v>4</v>
      </c>
      <c r="B11" s="112" t="str">
        <f>Položky!C240</f>
        <v>Vodorovné konstrukce</v>
      </c>
      <c r="C11" s="63"/>
      <c r="D11" s="113"/>
      <c r="E11" s="198">
        <f>Položky!BA279</f>
        <v>0</v>
      </c>
      <c r="F11" s="199">
        <f>Položky!BB279</f>
        <v>0</v>
      </c>
      <c r="G11" s="199">
        <f>Položky!BC279</f>
        <v>0</v>
      </c>
      <c r="H11" s="199">
        <f>Položky!BD279</f>
        <v>0</v>
      </c>
      <c r="I11" s="200">
        <f>Položky!BE279</f>
        <v>0</v>
      </c>
    </row>
    <row r="12" spans="1:9" s="32" customFormat="1" x14ac:dyDescent="0.2">
      <c r="A12" s="197" t="str">
        <f>Položky!B280</f>
        <v>61</v>
      </c>
      <c r="B12" s="112" t="str">
        <f>Položky!C280</f>
        <v>Upravy povrchů vnitřní</v>
      </c>
      <c r="C12" s="63"/>
      <c r="D12" s="113"/>
      <c r="E12" s="198">
        <f>Položky!BA317</f>
        <v>0</v>
      </c>
      <c r="F12" s="199">
        <f>Položky!BB317</f>
        <v>0</v>
      </c>
      <c r="G12" s="199">
        <f>Položky!BC317</f>
        <v>0</v>
      </c>
      <c r="H12" s="199">
        <f>Položky!BD317</f>
        <v>0</v>
      </c>
      <c r="I12" s="200">
        <f>Položky!BE317</f>
        <v>0</v>
      </c>
    </row>
    <row r="13" spans="1:9" s="32" customFormat="1" x14ac:dyDescent="0.2">
      <c r="A13" s="197" t="str">
        <f>Položky!B318</f>
        <v>63</v>
      </c>
      <c r="B13" s="112" t="str">
        <f>Položky!C318</f>
        <v>Podlahy a podlahové konstrukce</v>
      </c>
      <c r="C13" s="63"/>
      <c r="D13" s="113"/>
      <c r="E13" s="198">
        <f>Položky!BA378</f>
        <v>0</v>
      </c>
      <c r="F13" s="199">
        <f>Položky!BB378</f>
        <v>0</v>
      </c>
      <c r="G13" s="199">
        <f>Položky!BC378</f>
        <v>0</v>
      </c>
      <c r="H13" s="199">
        <f>Položky!BD378</f>
        <v>0</v>
      </c>
      <c r="I13" s="200">
        <f>Položky!BE378</f>
        <v>0</v>
      </c>
    </row>
    <row r="14" spans="1:9" s="32" customFormat="1" x14ac:dyDescent="0.2">
      <c r="A14" s="197" t="str">
        <f>Položky!B379</f>
        <v>64</v>
      </c>
      <c r="B14" s="112" t="str">
        <f>Položky!C379</f>
        <v>Výplně otvorů</v>
      </c>
      <c r="C14" s="63"/>
      <c r="D14" s="113"/>
      <c r="E14" s="198">
        <f>Položky!BA384</f>
        <v>0</v>
      </c>
      <c r="F14" s="199">
        <f>Položky!BB384</f>
        <v>0</v>
      </c>
      <c r="G14" s="199">
        <f>Položky!BC384</f>
        <v>0</v>
      </c>
      <c r="H14" s="199">
        <f>Položky!BD384</f>
        <v>0</v>
      </c>
      <c r="I14" s="200">
        <f>Položky!BE384</f>
        <v>0</v>
      </c>
    </row>
    <row r="15" spans="1:9" s="32" customFormat="1" x14ac:dyDescent="0.2">
      <c r="A15" s="197" t="str">
        <f>Položky!B385</f>
        <v>94</v>
      </c>
      <c r="B15" s="112" t="str">
        <f>Položky!C385</f>
        <v>Lešení a stavební výtahy</v>
      </c>
      <c r="C15" s="63"/>
      <c r="D15" s="113"/>
      <c r="E15" s="198">
        <f>Položky!BA390</f>
        <v>0</v>
      </c>
      <c r="F15" s="199">
        <f>Položky!BB390</f>
        <v>0</v>
      </c>
      <c r="G15" s="199">
        <f>Položky!BC390</f>
        <v>0</v>
      </c>
      <c r="H15" s="199">
        <f>Položky!BD390</f>
        <v>0</v>
      </c>
      <c r="I15" s="200">
        <f>Položky!BE390</f>
        <v>0</v>
      </c>
    </row>
    <row r="16" spans="1:9" s="32" customFormat="1" x14ac:dyDescent="0.2">
      <c r="A16" s="197" t="str">
        <f>Položky!B391</f>
        <v>95</v>
      </c>
      <c r="B16" s="112" t="str">
        <f>Položky!C391</f>
        <v>Dokončovací konstrukce na pozemních stavbách</v>
      </c>
      <c r="C16" s="63"/>
      <c r="D16" s="113"/>
      <c r="E16" s="198">
        <f>Položky!G405</f>
        <v>0</v>
      </c>
      <c r="F16" s="199">
        <f>Položky!BB405</f>
        <v>0</v>
      </c>
      <c r="G16" s="199">
        <f>Položky!BC405</f>
        <v>0</v>
      </c>
      <c r="H16" s="199">
        <f>Položky!BD405</f>
        <v>0</v>
      </c>
      <c r="I16" s="200">
        <f>Položky!BE405</f>
        <v>0</v>
      </c>
    </row>
    <row r="17" spans="1:9" s="32" customFormat="1" x14ac:dyDescent="0.2">
      <c r="A17" s="197" t="str">
        <f>Položky!B406</f>
        <v>96</v>
      </c>
      <c r="B17" s="112" t="str">
        <f>Položky!C406</f>
        <v>Bourání konstrukcí</v>
      </c>
      <c r="C17" s="63"/>
      <c r="D17" s="113"/>
      <c r="E17" s="198">
        <f>Položky!BA508</f>
        <v>0</v>
      </c>
      <c r="F17" s="199">
        <f>Položky!BB508</f>
        <v>0</v>
      </c>
      <c r="G17" s="199">
        <f>Položky!BC508</f>
        <v>0</v>
      </c>
      <c r="H17" s="199">
        <f>Položky!BD508</f>
        <v>0</v>
      </c>
      <c r="I17" s="200">
        <f>Položky!BE508</f>
        <v>0</v>
      </c>
    </row>
    <row r="18" spans="1:9" s="32" customFormat="1" x14ac:dyDescent="0.2">
      <c r="A18" s="197" t="str">
        <f>Položky!B509</f>
        <v>97</v>
      </c>
      <c r="B18" s="112" t="str">
        <f>Položky!C509</f>
        <v>Prorážení otvorů</v>
      </c>
      <c r="C18" s="63"/>
      <c r="D18" s="113"/>
      <c r="E18" s="198">
        <f>Položky!BA653</f>
        <v>0</v>
      </c>
      <c r="F18" s="199">
        <f>Položky!BB653</f>
        <v>0</v>
      </c>
      <c r="G18" s="199">
        <f>Položky!BC653</f>
        <v>0</v>
      </c>
      <c r="H18" s="199">
        <f>Položky!BD653</f>
        <v>0</v>
      </c>
      <c r="I18" s="200">
        <f>Položky!BE653</f>
        <v>0</v>
      </c>
    </row>
    <row r="19" spans="1:9" s="32" customFormat="1" x14ac:dyDescent="0.2">
      <c r="A19" s="197" t="str">
        <f>Položky!B654</f>
        <v>99</v>
      </c>
      <c r="B19" s="112" t="str">
        <f>Položky!C654</f>
        <v>Staveništní přesun hmot</v>
      </c>
      <c r="C19" s="63"/>
      <c r="D19" s="113"/>
      <c r="E19" s="198">
        <f>Položky!BA656</f>
        <v>0</v>
      </c>
      <c r="F19" s="199">
        <f>Položky!BB656</f>
        <v>0</v>
      </c>
      <c r="G19" s="199">
        <f>Položky!BC656</f>
        <v>0</v>
      </c>
      <c r="H19" s="199">
        <f>Položky!BD656</f>
        <v>0</v>
      </c>
      <c r="I19" s="200">
        <f>Položky!BE656</f>
        <v>0</v>
      </c>
    </row>
    <row r="20" spans="1:9" s="32" customFormat="1" x14ac:dyDescent="0.2">
      <c r="A20" s="197" t="str">
        <f>Položky!B657</f>
        <v>720</v>
      </c>
      <c r="B20" s="112" t="str">
        <f>Položky!C657</f>
        <v>Zdravotechnická instalace</v>
      </c>
      <c r="C20" s="63"/>
      <c r="D20" s="113"/>
      <c r="E20" s="198">
        <f>Položky!BA659</f>
        <v>0</v>
      </c>
      <c r="F20" s="199">
        <f>Položky!BB659</f>
        <v>0</v>
      </c>
      <c r="G20" s="199">
        <f>Položky!BC659</f>
        <v>0</v>
      </c>
      <c r="H20" s="199">
        <f>Položky!BD659</f>
        <v>0</v>
      </c>
      <c r="I20" s="200">
        <f>Položky!BE659</f>
        <v>0</v>
      </c>
    </row>
    <row r="21" spans="1:9" s="32" customFormat="1" x14ac:dyDescent="0.2">
      <c r="A21" s="197" t="str">
        <f>Položky!B660</f>
        <v>730</v>
      </c>
      <c r="B21" s="112" t="str">
        <f>Položky!C660</f>
        <v>Ústřední vytápění</v>
      </c>
      <c r="C21" s="63"/>
      <c r="D21" s="113"/>
      <c r="E21" s="198">
        <f>Položky!BA662</f>
        <v>0</v>
      </c>
      <c r="F21" s="199">
        <f>Položky!BB662</f>
        <v>0</v>
      </c>
      <c r="G21" s="199">
        <f>Položky!BC662</f>
        <v>0</v>
      </c>
      <c r="H21" s="199">
        <f>Položky!BD662</f>
        <v>0</v>
      </c>
      <c r="I21" s="200">
        <f>Položky!BE662</f>
        <v>0</v>
      </c>
    </row>
    <row r="22" spans="1:9" s="32" customFormat="1" x14ac:dyDescent="0.2">
      <c r="A22" s="197" t="str">
        <f>Položky!B663</f>
        <v>766</v>
      </c>
      <c r="B22" s="112" t="str">
        <f>Položky!C663</f>
        <v>Konstrukce truhlářské</v>
      </c>
      <c r="C22" s="63"/>
      <c r="D22" s="113"/>
      <c r="E22" s="198">
        <f>Položky!BA683</f>
        <v>0</v>
      </c>
      <c r="F22" s="199">
        <f>Položky!BB683</f>
        <v>0</v>
      </c>
      <c r="G22" s="199">
        <f>Položky!BC683</f>
        <v>0</v>
      </c>
      <c r="H22" s="199">
        <f>Položky!BD683</f>
        <v>0</v>
      </c>
      <c r="I22" s="200">
        <f>Položky!BE683</f>
        <v>0</v>
      </c>
    </row>
    <row r="23" spans="1:9" s="32" customFormat="1" x14ac:dyDescent="0.2">
      <c r="A23" s="197" t="str">
        <f>Položky!B684</f>
        <v>767</v>
      </c>
      <c r="B23" s="112" t="str">
        <f>Položky!C684</f>
        <v>Konstrukce zámečnické</v>
      </c>
      <c r="C23" s="63"/>
      <c r="D23" s="113"/>
      <c r="E23" s="198">
        <f>Položky!BA786</f>
        <v>0</v>
      </c>
      <c r="F23" s="199">
        <f>Položky!BB786</f>
        <v>0</v>
      </c>
      <c r="G23" s="199">
        <f>Položky!BC786</f>
        <v>0</v>
      </c>
      <c r="H23" s="199">
        <f>Položky!BD786</f>
        <v>0</v>
      </c>
      <c r="I23" s="200">
        <f>Položky!BE786</f>
        <v>0</v>
      </c>
    </row>
    <row r="24" spans="1:9" s="32" customFormat="1" x14ac:dyDescent="0.2">
      <c r="A24" s="197" t="str">
        <f>Položky!B787</f>
        <v>776</v>
      </c>
      <c r="B24" s="112" t="str">
        <f>Položky!C787</f>
        <v>Podlahy povlakové</v>
      </c>
      <c r="C24" s="63"/>
      <c r="D24" s="113"/>
      <c r="E24" s="198">
        <f>Položky!BA907</f>
        <v>0</v>
      </c>
      <c r="F24" s="199">
        <f>Položky!BB907</f>
        <v>0</v>
      </c>
      <c r="G24" s="199">
        <f>Položky!BC907</f>
        <v>0</v>
      </c>
      <c r="H24" s="199">
        <f>Položky!BD907</f>
        <v>0</v>
      </c>
      <c r="I24" s="200">
        <f>Položky!BE907</f>
        <v>0</v>
      </c>
    </row>
    <row r="25" spans="1:9" s="32" customFormat="1" x14ac:dyDescent="0.2">
      <c r="A25" s="197" t="str">
        <f>Položky!B908</f>
        <v>777</v>
      </c>
      <c r="B25" s="112" t="str">
        <f>Položky!C908</f>
        <v>Podlahy ze syntetických hmot</v>
      </c>
      <c r="C25" s="63"/>
      <c r="D25" s="113"/>
      <c r="E25" s="198">
        <f>Položky!BA922</f>
        <v>0</v>
      </c>
      <c r="F25" s="199">
        <f>Položky!BB922</f>
        <v>0</v>
      </c>
      <c r="G25" s="199">
        <f>Položky!BC922</f>
        <v>0</v>
      </c>
      <c r="H25" s="199">
        <f>Položky!BD922</f>
        <v>0</v>
      </c>
      <c r="I25" s="200">
        <f>Položky!BE922</f>
        <v>0</v>
      </c>
    </row>
    <row r="26" spans="1:9" s="32" customFormat="1" x14ac:dyDescent="0.2">
      <c r="A26" s="197" t="str">
        <f>Položky!B923</f>
        <v>781</v>
      </c>
      <c r="B26" s="112" t="str">
        <f>Položky!C923</f>
        <v>Obklady keramické</v>
      </c>
      <c r="C26" s="63"/>
      <c r="D26" s="113"/>
      <c r="E26" s="198">
        <f>Položky!BA944</f>
        <v>0</v>
      </c>
      <c r="F26" s="199">
        <f>Položky!BB944</f>
        <v>0</v>
      </c>
      <c r="G26" s="199">
        <f>Položky!BC944</f>
        <v>0</v>
      </c>
      <c r="H26" s="199">
        <f>Položky!BD944</f>
        <v>0</v>
      </c>
      <c r="I26" s="200">
        <f>Položky!BE944</f>
        <v>0</v>
      </c>
    </row>
    <row r="27" spans="1:9" s="32" customFormat="1" x14ac:dyDescent="0.2">
      <c r="A27" s="197" t="str">
        <f>Položky!B945</f>
        <v>783</v>
      </c>
      <c r="B27" s="112" t="str">
        <f>Položky!C945</f>
        <v>Nátěry</v>
      </c>
      <c r="C27" s="63"/>
      <c r="D27" s="113"/>
      <c r="E27" s="198">
        <f>Položky!BA974</f>
        <v>0</v>
      </c>
      <c r="F27" s="199">
        <f>Položky!BB974</f>
        <v>0</v>
      </c>
      <c r="G27" s="199">
        <f>Položky!BC974</f>
        <v>0</v>
      </c>
      <c r="H27" s="199">
        <f>Položky!BD974</f>
        <v>0</v>
      </c>
      <c r="I27" s="200">
        <f>Položky!BE974</f>
        <v>0</v>
      </c>
    </row>
    <row r="28" spans="1:9" s="32" customFormat="1" x14ac:dyDescent="0.2">
      <c r="A28" s="197" t="str">
        <f>Položky!B975</f>
        <v>784</v>
      </c>
      <c r="B28" s="112" t="str">
        <f>Položky!C975</f>
        <v>Malby</v>
      </c>
      <c r="C28" s="63"/>
      <c r="D28" s="113"/>
      <c r="E28" s="198">
        <f>Položky!BA1103</f>
        <v>0</v>
      </c>
      <c r="F28" s="199">
        <f>Položky!BB1103</f>
        <v>0</v>
      </c>
      <c r="G28" s="199">
        <f>Položky!BC1103</f>
        <v>0</v>
      </c>
      <c r="H28" s="199">
        <f>Položky!BD1103</f>
        <v>0</v>
      </c>
      <c r="I28" s="200">
        <f>Položky!BE1103</f>
        <v>0</v>
      </c>
    </row>
    <row r="29" spans="1:9" s="32" customFormat="1" x14ac:dyDescent="0.2">
      <c r="A29" s="197" t="str">
        <f>Položky!B1104</f>
        <v>799</v>
      </c>
      <c r="B29" s="112" t="str">
        <f>Položky!C1104</f>
        <v>Interiér</v>
      </c>
      <c r="C29" s="63"/>
      <c r="D29" s="113" t="s">
        <v>904</v>
      </c>
      <c r="E29" s="198">
        <f>Položky!BA1106</f>
        <v>0</v>
      </c>
      <c r="F29" s="199">
        <f>Položky!BB1106</f>
        <v>0</v>
      </c>
      <c r="G29" s="199">
        <f>Položky!BC1106</f>
        <v>0</v>
      </c>
      <c r="H29" s="199">
        <f>Položky!BD1106</f>
        <v>0</v>
      </c>
      <c r="I29" s="200">
        <f>Položky!BE1106</f>
        <v>0</v>
      </c>
    </row>
    <row r="30" spans="1:9" s="32" customFormat="1" x14ac:dyDescent="0.2">
      <c r="A30" s="197" t="str">
        <f>Položky!B1107</f>
        <v>M21</v>
      </c>
      <c r="B30" s="112" t="str">
        <f>Položky!C1107</f>
        <v>Elektromontáže</v>
      </c>
      <c r="C30" s="63"/>
      <c r="D30" s="113"/>
      <c r="E30" s="198">
        <f>Položky!BA1109</f>
        <v>0</v>
      </c>
      <c r="F30" s="199">
        <f>Položky!BB1109</f>
        <v>0</v>
      </c>
      <c r="G30" s="199">
        <f>Položky!BC1109</f>
        <v>0</v>
      </c>
      <c r="H30" s="199">
        <f>Položky!BD1109</f>
        <v>0</v>
      </c>
      <c r="I30" s="200">
        <f>Položky!BE1109</f>
        <v>0</v>
      </c>
    </row>
    <row r="31" spans="1:9" s="32" customFormat="1" x14ac:dyDescent="0.2">
      <c r="A31" s="197" t="str">
        <f>Položky!B1110</f>
        <v>M22</v>
      </c>
      <c r="B31" s="112" t="str">
        <f>Položky!C1110</f>
        <v>Montáž sdělovací a zabezp. techniky</v>
      </c>
      <c r="C31" s="63"/>
      <c r="D31" s="113"/>
      <c r="E31" s="198">
        <f>Položky!BA1112</f>
        <v>0</v>
      </c>
      <c r="F31" s="199">
        <f>Položky!BB1112</f>
        <v>0</v>
      </c>
      <c r="G31" s="199">
        <f>Položky!BC1112</f>
        <v>0</v>
      </c>
      <c r="H31" s="199">
        <f>Položky!BD1112</f>
        <v>0</v>
      </c>
      <c r="I31" s="200">
        <f>Položky!BE1112</f>
        <v>0</v>
      </c>
    </row>
    <row r="32" spans="1:9" s="32" customFormat="1" x14ac:dyDescent="0.2">
      <c r="A32" s="197" t="str">
        <f>Položky!B1113</f>
        <v>M24</v>
      </c>
      <c r="B32" s="112" t="str">
        <f>Položky!C1113</f>
        <v>Montáže vzduchotechnických zařízení</v>
      </c>
      <c r="C32" s="63"/>
      <c r="D32" s="113"/>
      <c r="E32" s="198">
        <f>Položky!BA1115</f>
        <v>0</v>
      </c>
      <c r="F32" s="199">
        <f>Položky!BB1115</f>
        <v>0</v>
      </c>
      <c r="G32" s="199">
        <f>Položky!BC1115</f>
        <v>0</v>
      </c>
      <c r="H32" s="199">
        <f>Položky!BD1115</f>
        <v>0</v>
      </c>
      <c r="I32" s="200">
        <f>Položky!BE1115</f>
        <v>0</v>
      </c>
    </row>
    <row r="33" spans="1:57" s="32" customFormat="1" ht="13.5" thickBot="1" x14ac:dyDescent="0.25">
      <c r="A33" s="197" t="str">
        <f>Položky!B1116</f>
        <v>D96</v>
      </c>
      <c r="B33" s="112" t="str">
        <f>Položky!C1116</f>
        <v>Přesuny suti a vybouraných hmot</v>
      </c>
      <c r="C33" s="63"/>
      <c r="D33" s="113"/>
      <c r="E33" s="198">
        <f>Položky!BA1127</f>
        <v>0</v>
      </c>
      <c r="F33" s="199">
        <f>Položky!BB1127</f>
        <v>0</v>
      </c>
      <c r="G33" s="199">
        <f>Položky!BC1127</f>
        <v>0</v>
      </c>
      <c r="H33" s="199">
        <f>Položky!BD1127</f>
        <v>0</v>
      </c>
      <c r="I33" s="200">
        <f>Položky!BE1127</f>
        <v>0</v>
      </c>
    </row>
    <row r="34" spans="1:57" s="120" customFormat="1" ht="13.5" thickBot="1" x14ac:dyDescent="0.25">
      <c r="A34" s="114"/>
      <c r="B34" s="115" t="s">
        <v>57</v>
      </c>
      <c r="C34" s="115"/>
      <c r="D34" s="116"/>
      <c r="E34" s="117">
        <f>SUM(E7:E33)</f>
        <v>0</v>
      </c>
      <c r="F34" s="118">
        <f>SUM(F7:F33)</f>
        <v>0</v>
      </c>
      <c r="G34" s="118">
        <f>SUM(G7:G33)</f>
        <v>0</v>
      </c>
      <c r="H34" s="118">
        <f>SUM(H7:H33)</f>
        <v>0</v>
      </c>
      <c r="I34" s="119">
        <f>SUM(I7:I33)</f>
        <v>0</v>
      </c>
    </row>
    <row r="35" spans="1:57" x14ac:dyDescent="0.2">
      <c r="A35" s="63"/>
      <c r="B35" s="63"/>
      <c r="C35" s="63"/>
      <c r="D35" s="63"/>
      <c r="E35" s="63"/>
      <c r="F35" s="63"/>
      <c r="G35" s="63"/>
      <c r="H35" s="63"/>
      <c r="I35" s="63"/>
    </row>
    <row r="36" spans="1:57" ht="19.5" customHeight="1" x14ac:dyDescent="0.25">
      <c r="A36" s="104" t="s">
        <v>58</v>
      </c>
      <c r="B36" s="104"/>
      <c r="C36" s="104"/>
      <c r="D36" s="104"/>
      <c r="E36" s="104"/>
      <c r="F36" s="104"/>
      <c r="G36" s="121"/>
      <c r="H36" s="104"/>
      <c r="I36" s="104"/>
      <c r="BA36" s="38"/>
      <c r="BB36" s="38"/>
      <c r="BC36" s="38"/>
      <c r="BD36" s="38"/>
      <c r="BE36" s="38"/>
    </row>
    <row r="37" spans="1:57" ht="13.5" thickBot="1" x14ac:dyDescent="0.25">
      <c r="A37" s="74"/>
      <c r="B37" s="74"/>
      <c r="C37" s="74"/>
      <c r="D37" s="74"/>
      <c r="E37" s="74"/>
      <c r="F37" s="74"/>
      <c r="G37" s="74"/>
      <c r="H37" s="74"/>
      <c r="I37" s="74"/>
    </row>
    <row r="38" spans="1:57" x14ac:dyDescent="0.2">
      <c r="A38" s="68" t="s">
        <v>59</v>
      </c>
      <c r="B38" s="69"/>
      <c r="C38" s="69"/>
      <c r="D38" s="122"/>
      <c r="E38" s="123" t="s">
        <v>60</v>
      </c>
      <c r="F38" s="124" t="s">
        <v>61</v>
      </c>
      <c r="G38" s="125" t="s">
        <v>62</v>
      </c>
      <c r="H38" s="126"/>
      <c r="I38" s="127" t="s">
        <v>60</v>
      </c>
    </row>
    <row r="39" spans="1:57" x14ac:dyDescent="0.2">
      <c r="A39" s="61" t="s">
        <v>874</v>
      </c>
      <c r="B39" s="52"/>
      <c r="C39" s="52"/>
      <c r="D39" s="128"/>
      <c r="E39" s="129"/>
      <c r="F39" s="130"/>
      <c r="G39" s="131">
        <f t="shared" ref="G39:G46" si="0">CHOOSE(BA39+1,HSV+PSV,HSV+PSV+Mont,HSV+PSV+Dodavka+Mont,HSV,PSV,Mont,Dodavka,Mont+Dodavka,0)</f>
        <v>0</v>
      </c>
      <c r="H39" s="132"/>
      <c r="I39" s="133">
        <f t="shared" ref="I39:I46" si="1">E39+F39*G39/100</f>
        <v>0</v>
      </c>
      <c r="BA39">
        <v>0</v>
      </c>
    </row>
    <row r="40" spans="1:57" x14ac:dyDescent="0.2">
      <c r="A40" s="61" t="s">
        <v>875</v>
      </c>
      <c r="B40" s="52"/>
      <c r="C40" s="52"/>
      <c r="D40" s="128"/>
      <c r="E40" s="129"/>
      <c r="F40" s="130"/>
      <c r="G40" s="131">
        <f t="shared" si="0"/>
        <v>0</v>
      </c>
      <c r="H40" s="132"/>
      <c r="I40" s="133">
        <f t="shared" si="1"/>
        <v>0</v>
      </c>
      <c r="BA40">
        <v>0</v>
      </c>
    </row>
    <row r="41" spans="1:57" x14ac:dyDescent="0.2">
      <c r="A41" s="61" t="s">
        <v>876</v>
      </c>
      <c r="B41" s="52"/>
      <c r="C41" s="52"/>
      <c r="D41" s="128"/>
      <c r="E41" s="129"/>
      <c r="F41" s="130"/>
      <c r="G41" s="131">
        <f t="shared" si="0"/>
        <v>0</v>
      </c>
      <c r="H41" s="132"/>
      <c r="I41" s="133">
        <f t="shared" si="1"/>
        <v>0</v>
      </c>
      <c r="BA41">
        <v>0</v>
      </c>
    </row>
    <row r="42" spans="1:57" x14ac:dyDescent="0.2">
      <c r="A42" s="61" t="s">
        <v>877</v>
      </c>
      <c r="B42" s="52"/>
      <c r="C42" s="52"/>
      <c r="D42" s="128"/>
      <c r="E42" s="129"/>
      <c r="F42" s="130"/>
      <c r="G42" s="131">
        <f t="shared" si="0"/>
        <v>0</v>
      </c>
      <c r="H42" s="132"/>
      <c r="I42" s="133">
        <f t="shared" si="1"/>
        <v>0</v>
      </c>
      <c r="BA42">
        <v>0</v>
      </c>
    </row>
    <row r="43" spans="1:57" x14ac:dyDescent="0.2">
      <c r="A43" s="61" t="s">
        <v>878</v>
      </c>
      <c r="B43" s="52"/>
      <c r="C43" s="52"/>
      <c r="D43" s="128"/>
      <c r="E43" s="129"/>
      <c r="F43" s="130"/>
      <c r="G43" s="131">
        <f t="shared" si="0"/>
        <v>0</v>
      </c>
      <c r="H43" s="132"/>
      <c r="I43" s="133">
        <f t="shared" si="1"/>
        <v>0</v>
      </c>
      <c r="BA43">
        <v>1</v>
      </c>
    </row>
    <row r="44" spans="1:57" x14ac:dyDescent="0.2">
      <c r="A44" s="61" t="s">
        <v>879</v>
      </c>
      <c r="B44" s="52"/>
      <c r="C44" s="52"/>
      <c r="D44" s="128"/>
      <c r="E44" s="129"/>
      <c r="F44" s="130"/>
      <c r="G44" s="131">
        <f t="shared" si="0"/>
        <v>0</v>
      </c>
      <c r="H44" s="132"/>
      <c r="I44" s="133">
        <f t="shared" si="1"/>
        <v>0</v>
      </c>
      <c r="BA44">
        <v>1</v>
      </c>
    </row>
    <row r="45" spans="1:57" x14ac:dyDescent="0.2">
      <c r="A45" s="61" t="s">
        <v>880</v>
      </c>
      <c r="B45" s="52"/>
      <c r="C45" s="52"/>
      <c r="D45" s="128"/>
      <c r="E45" s="129"/>
      <c r="F45" s="130"/>
      <c r="G45" s="131">
        <f t="shared" si="0"/>
        <v>0</v>
      </c>
      <c r="H45" s="132"/>
      <c r="I45" s="133">
        <f t="shared" si="1"/>
        <v>0</v>
      </c>
      <c r="BA45">
        <v>2</v>
      </c>
    </row>
    <row r="46" spans="1:57" x14ac:dyDescent="0.2">
      <c r="A46" s="61" t="s">
        <v>881</v>
      </c>
      <c r="B46" s="52"/>
      <c r="C46" s="52"/>
      <c r="D46" s="128"/>
      <c r="E46" s="129"/>
      <c r="F46" s="130"/>
      <c r="G46" s="131">
        <f t="shared" si="0"/>
        <v>0</v>
      </c>
      <c r="H46" s="132"/>
      <c r="I46" s="133">
        <f t="shared" si="1"/>
        <v>0</v>
      </c>
      <c r="BA46">
        <v>2</v>
      </c>
    </row>
    <row r="47" spans="1:57" ht="13.5" thickBot="1" x14ac:dyDescent="0.25">
      <c r="A47" s="134"/>
      <c r="B47" s="135" t="s">
        <v>63</v>
      </c>
      <c r="C47" s="136"/>
      <c r="D47" s="137"/>
      <c r="E47" s="138"/>
      <c r="F47" s="139"/>
      <c r="G47" s="139"/>
      <c r="H47" s="239">
        <f>SUM(I39:I46)</f>
        <v>0</v>
      </c>
      <c r="I47" s="240"/>
    </row>
    <row r="49" spans="2:9" x14ac:dyDescent="0.2">
      <c r="B49" s="120"/>
      <c r="F49" s="140"/>
      <c r="G49" s="141"/>
      <c r="H49" s="141"/>
      <c r="I49" s="142"/>
    </row>
    <row r="50" spans="2:9" x14ac:dyDescent="0.2">
      <c r="F50" s="140"/>
      <c r="G50" s="141"/>
      <c r="H50" s="141"/>
      <c r="I50" s="142"/>
    </row>
    <row r="51" spans="2:9" x14ac:dyDescent="0.2">
      <c r="F51" s="140"/>
      <c r="G51" s="141"/>
      <c r="H51" s="141"/>
      <c r="I51" s="142"/>
    </row>
    <row r="52" spans="2:9" x14ac:dyDescent="0.2">
      <c r="F52" s="140"/>
      <c r="G52" s="141"/>
      <c r="H52" s="141"/>
      <c r="I52" s="142"/>
    </row>
    <row r="53" spans="2:9" x14ac:dyDescent="0.2">
      <c r="F53" s="140"/>
      <c r="G53" s="141"/>
      <c r="H53" s="141"/>
      <c r="I53" s="142"/>
    </row>
    <row r="54" spans="2:9" x14ac:dyDescent="0.2">
      <c r="F54" s="140"/>
      <c r="G54" s="141"/>
      <c r="H54" s="141"/>
      <c r="I54" s="142"/>
    </row>
    <row r="55" spans="2:9" x14ac:dyDescent="0.2">
      <c r="F55" s="140"/>
      <c r="G55" s="141"/>
      <c r="H55" s="141"/>
      <c r="I55" s="142"/>
    </row>
    <row r="56" spans="2:9" x14ac:dyDescent="0.2">
      <c r="F56" s="140"/>
      <c r="G56" s="141"/>
      <c r="H56" s="141"/>
      <c r="I56" s="142"/>
    </row>
    <row r="57" spans="2:9" x14ac:dyDescent="0.2">
      <c r="F57" s="140"/>
      <c r="G57" s="141"/>
      <c r="H57" s="141"/>
      <c r="I57" s="142"/>
    </row>
    <row r="58" spans="2:9" x14ac:dyDescent="0.2">
      <c r="F58" s="140"/>
      <c r="G58" s="141"/>
      <c r="H58" s="141"/>
      <c r="I58" s="142"/>
    </row>
    <row r="59" spans="2:9" x14ac:dyDescent="0.2">
      <c r="F59" s="140"/>
      <c r="G59" s="141"/>
      <c r="H59" s="141"/>
      <c r="I59" s="142"/>
    </row>
    <row r="60" spans="2:9" x14ac:dyDescent="0.2">
      <c r="F60" s="140"/>
      <c r="G60" s="141"/>
      <c r="H60" s="141"/>
      <c r="I60" s="142"/>
    </row>
    <row r="61" spans="2:9" x14ac:dyDescent="0.2">
      <c r="F61" s="140"/>
      <c r="G61" s="141"/>
      <c r="H61" s="141"/>
      <c r="I61" s="142"/>
    </row>
    <row r="62" spans="2:9" x14ac:dyDescent="0.2">
      <c r="F62" s="140"/>
      <c r="G62" s="141"/>
      <c r="H62" s="141"/>
      <c r="I62" s="142"/>
    </row>
    <row r="63" spans="2:9" x14ac:dyDescent="0.2">
      <c r="F63" s="140"/>
      <c r="G63" s="141"/>
      <c r="H63" s="141"/>
      <c r="I63" s="142"/>
    </row>
    <row r="64" spans="2:9" x14ac:dyDescent="0.2">
      <c r="F64" s="140"/>
      <c r="G64" s="141"/>
      <c r="H64" s="141"/>
      <c r="I64" s="142"/>
    </row>
    <row r="65" spans="6:9" x14ac:dyDescent="0.2">
      <c r="F65" s="140"/>
      <c r="G65" s="141"/>
      <c r="H65" s="141"/>
      <c r="I65" s="142"/>
    </row>
    <row r="66" spans="6:9" x14ac:dyDescent="0.2">
      <c r="F66" s="140"/>
      <c r="G66" s="141"/>
      <c r="H66" s="141"/>
      <c r="I66" s="142"/>
    </row>
    <row r="67" spans="6:9" x14ac:dyDescent="0.2">
      <c r="F67" s="140"/>
      <c r="G67" s="141"/>
      <c r="H67" s="141"/>
      <c r="I67" s="142"/>
    </row>
    <row r="68" spans="6:9" x14ac:dyDescent="0.2">
      <c r="F68" s="140"/>
      <c r="G68" s="141"/>
      <c r="H68" s="141"/>
      <c r="I68" s="142"/>
    </row>
    <row r="69" spans="6:9" x14ac:dyDescent="0.2">
      <c r="F69" s="140"/>
      <c r="G69" s="141"/>
      <c r="H69" s="141"/>
      <c r="I69" s="142"/>
    </row>
    <row r="70" spans="6:9" x14ac:dyDescent="0.2">
      <c r="F70" s="140"/>
      <c r="G70" s="141"/>
      <c r="H70" s="141"/>
      <c r="I70" s="142"/>
    </row>
    <row r="71" spans="6:9" x14ac:dyDescent="0.2">
      <c r="F71" s="140"/>
      <c r="G71" s="141"/>
      <c r="H71" s="141"/>
      <c r="I71" s="142"/>
    </row>
    <row r="72" spans="6:9" x14ac:dyDescent="0.2">
      <c r="F72" s="140"/>
      <c r="G72" s="141"/>
      <c r="H72" s="141"/>
      <c r="I72" s="142"/>
    </row>
    <row r="73" spans="6:9" x14ac:dyDescent="0.2">
      <c r="F73" s="140"/>
      <c r="G73" s="141"/>
      <c r="H73" s="141"/>
      <c r="I73" s="142"/>
    </row>
    <row r="74" spans="6:9" x14ac:dyDescent="0.2">
      <c r="F74" s="140"/>
      <c r="G74" s="141"/>
      <c r="H74" s="141"/>
      <c r="I74" s="142"/>
    </row>
    <row r="75" spans="6:9" x14ac:dyDescent="0.2">
      <c r="F75" s="140"/>
      <c r="G75" s="141"/>
      <c r="H75" s="141"/>
      <c r="I75" s="142"/>
    </row>
    <row r="76" spans="6:9" x14ac:dyDescent="0.2">
      <c r="F76" s="140"/>
      <c r="G76" s="141"/>
      <c r="H76" s="141"/>
      <c r="I76" s="142"/>
    </row>
    <row r="77" spans="6:9" x14ac:dyDescent="0.2">
      <c r="F77" s="140"/>
      <c r="G77" s="141"/>
      <c r="H77" s="141"/>
      <c r="I77" s="142"/>
    </row>
    <row r="78" spans="6:9" x14ac:dyDescent="0.2">
      <c r="F78" s="140"/>
      <c r="G78" s="141"/>
      <c r="H78" s="141"/>
      <c r="I78" s="142"/>
    </row>
    <row r="79" spans="6:9" x14ac:dyDescent="0.2">
      <c r="F79" s="140"/>
      <c r="G79" s="141"/>
      <c r="H79" s="141"/>
      <c r="I79" s="142"/>
    </row>
    <row r="80" spans="6:9" x14ac:dyDescent="0.2">
      <c r="F80" s="140"/>
      <c r="G80" s="141"/>
      <c r="H80" s="141"/>
      <c r="I80" s="142"/>
    </row>
    <row r="81" spans="6:9" x14ac:dyDescent="0.2">
      <c r="F81" s="140"/>
      <c r="G81" s="141"/>
      <c r="H81" s="141"/>
      <c r="I81" s="142"/>
    </row>
    <row r="82" spans="6:9" x14ac:dyDescent="0.2">
      <c r="F82" s="140"/>
      <c r="G82" s="141"/>
      <c r="H82" s="141"/>
      <c r="I82" s="142"/>
    </row>
    <row r="83" spans="6:9" x14ac:dyDescent="0.2">
      <c r="F83" s="140"/>
      <c r="G83" s="141"/>
      <c r="H83" s="141"/>
      <c r="I83" s="142"/>
    </row>
    <row r="84" spans="6:9" x14ac:dyDescent="0.2">
      <c r="F84" s="140"/>
      <c r="G84" s="141"/>
      <c r="H84" s="141"/>
      <c r="I84" s="142"/>
    </row>
    <row r="85" spans="6:9" x14ac:dyDescent="0.2">
      <c r="F85" s="140"/>
      <c r="G85" s="141"/>
      <c r="H85" s="141"/>
      <c r="I85" s="142"/>
    </row>
    <row r="86" spans="6:9" x14ac:dyDescent="0.2">
      <c r="F86" s="140"/>
      <c r="G86" s="141"/>
      <c r="H86" s="141"/>
      <c r="I86" s="142"/>
    </row>
    <row r="87" spans="6:9" x14ac:dyDescent="0.2">
      <c r="F87" s="140"/>
      <c r="G87" s="141"/>
      <c r="H87" s="141"/>
      <c r="I87" s="142"/>
    </row>
    <row r="88" spans="6:9" x14ac:dyDescent="0.2">
      <c r="F88" s="140"/>
      <c r="G88" s="141"/>
      <c r="H88" s="141"/>
      <c r="I88" s="142"/>
    </row>
    <row r="89" spans="6:9" x14ac:dyDescent="0.2">
      <c r="F89" s="140"/>
      <c r="G89" s="141"/>
      <c r="H89" s="141"/>
      <c r="I89" s="142"/>
    </row>
    <row r="90" spans="6:9" x14ac:dyDescent="0.2">
      <c r="F90" s="140"/>
      <c r="G90" s="141"/>
      <c r="H90" s="141"/>
      <c r="I90" s="142"/>
    </row>
    <row r="91" spans="6:9" x14ac:dyDescent="0.2">
      <c r="F91" s="140"/>
      <c r="G91" s="141"/>
      <c r="H91" s="141"/>
      <c r="I91" s="142"/>
    </row>
    <row r="92" spans="6:9" x14ac:dyDescent="0.2">
      <c r="F92" s="140"/>
      <c r="G92" s="141"/>
      <c r="H92" s="141"/>
      <c r="I92" s="142"/>
    </row>
    <row r="93" spans="6:9" x14ac:dyDescent="0.2">
      <c r="F93" s="140"/>
      <c r="G93" s="141"/>
      <c r="H93" s="141"/>
      <c r="I93" s="142"/>
    </row>
    <row r="94" spans="6:9" x14ac:dyDescent="0.2">
      <c r="F94" s="140"/>
      <c r="G94" s="141"/>
      <c r="H94" s="141"/>
      <c r="I94" s="142"/>
    </row>
    <row r="95" spans="6:9" x14ac:dyDescent="0.2">
      <c r="F95" s="140"/>
      <c r="G95" s="141"/>
      <c r="H95" s="141"/>
      <c r="I95" s="142"/>
    </row>
    <row r="96" spans="6:9" x14ac:dyDescent="0.2">
      <c r="F96" s="140"/>
      <c r="G96" s="141"/>
      <c r="H96" s="141"/>
      <c r="I96" s="142"/>
    </row>
    <row r="97" spans="6:9" x14ac:dyDescent="0.2">
      <c r="F97" s="140"/>
      <c r="G97" s="141"/>
      <c r="H97" s="141"/>
      <c r="I97" s="142"/>
    </row>
    <row r="98" spans="6:9" x14ac:dyDescent="0.2">
      <c r="F98" s="140"/>
      <c r="G98" s="141"/>
      <c r="H98" s="141"/>
      <c r="I98" s="142"/>
    </row>
  </sheetData>
  <mergeCells count="4">
    <mergeCell ref="A1:B1"/>
    <mergeCell ref="A2:B2"/>
    <mergeCell ref="G2:I2"/>
    <mergeCell ref="H47:I4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00"/>
  <sheetViews>
    <sheetView showGridLines="0" showZeros="0" tabSelected="1" topLeftCell="A964" zoomScaleNormal="100" workbookViewId="0">
      <selection activeCell="C739" sqref="C739"/>
    </sheetView>
  </sheetViews>
  <sheetFormatPr defaultRowHeight="12.75" x14ac:dyDescent="0.2"/>
  <cols>
    <col min="1" max="1" width="4.42578125" style="143" customWidth="1"/>
    <col min="2" max="2" width="11.5703125" style="143" customWidth="1"/>
    <col min="3" max="3" width="40.42578125" style="143" customWidth="1"/>
    <col min="4" max="4" width="5.5703125" style="143" customWidth="1"/>
    <col min="5" max="5" width="8.5703125" style="191" customWidth="1"/>
    <col min="6" max="6" width="9" style="143" customWidth="1"/>
    <col min="7" max="7" width="11.28515625" style="143" customWidth="1"/>
    <col min="8" max="11" width="9.140625" style="143"/>
    <col min="12" max="12" width="75.42578125" style="143" customWidth="1"/>
    <col min="13" max="13" width="45.28515625" style="143" customWidth="1"/>
    <col min="14" max="16384" width="9.140625" style="143"/>
  </cols>
  <sheetData>
    <row r="1" spans="1:104" ht="15.75" x14ac:dyDescent="0.25">
      <c r="A1" s="244" t="s">
        <v>77</v>
      </c>
      <c r="B1" s="244"/>
      <c r="C1" s="244"/>
      <c r="D1" s="244"/>
      <c r="E1" s="244"/>
      <c r="F1" s="244"/>
      <c r="G1" s="244"/>
    </row>
    <row r="2" spans="1:104" ht="14.25" customHeight="1" thickBot="1" x14ac:dyDescent="0.25">
      <c r="A2" s="144"/>
      <c r="B2" s="145"/>
      <c r="C2" s="146"/>
      <c r="D2" s="146"/>
      <c r="E2" s="147"/>
      <c r="F2" s="146"/>
      <c r="G2" s="146"/>
    </row>
    <row r="3" spans="1:104" ht="13.5" thickTop="1" x14ac:dyDescent="0.2">
      <c r="A3" s="232" t="s">
        <v>48</v>
      </c>
      <c r="B3" s="233"/>
      <c r="C3" s="94" t="str">
        <f>CONCATENATE(cislostavby," ",nazevstavby)</f>
        <v>14-008 PF MU, Rekon.prostoru po bývalé knihovně a studovně v objektu Poříčí 9</v>
      </c>
      <c r="D3" s="148"/>
      <c r="E3" s="149" t="s">
        <v>64</v>
      </c>
      <c r="F3" s="150" t="str">
        <f>Rekapitulace!H1</f>
        <v>14-008-01</v>
      </c>
      <c r="G3" s="151" t="s">
        <v>909</v>
      </c>
    </row>
    <row r="4" spans="1:104" ht="13.5" thickBot="1" x14ac:dyDescent="0.25">
      <c r="A4" s="245" t="s">
        <v>50</v>
      </c>
      <c r="B4" s="235"/>
      <c r="C4" s="100" t="str">
        <f>CONCATENATE(cisloobjektu," ",nazevobjektu)</f>
        <v>01 Rekonstrukce v objektu Poříčí 9</v>
      </c>
      <c r="D4" s="152"/>
      <c r="E4" s="246" t="str">
        <f>Rekapitulace!G2</f>
        <v>Rekonstrukce prostoru po býv.knihovně a studovně</v>
      </c>
      <c r="F4" s="247"/>
      <c r="G4" s="248"/>
    </row>
    <row r="5" spans="1:104" ht="13.5" thickTop="1" x14ac:dyDescent="0.2">
      <c r="A5" s="153"/>
      <c r="B5" s="144"/>
      <c r="C5" s="144"/>
      <c r="D5" s="144"/>
      <c r="E5" s="154"/>
      <c r="F5" s="144"/>
      <c r="G5" s="155"/>
    </row>
    <row r="6" spans="1:104" x14ac:dyDescent="0.2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 x14ac:dyDescent="0.2">
      <c r="A7" s="160" t="s">
        <v>72</v>
      </c>
      <c r="B7" s="161" t="s">
        <v>79</v>
      </c>
      <c r="C7" s="162" t="s">
        <v>82</v>
      </c>
      <c r="D7" s="163"/>
      <c r="E7" s="164"/>
      <c r="F7" s="164"/>
      <c r="G7" s="165"/>
      <c r="H7" s="166"/>
      <c r="I7" s="166"/>
      <c r="O7" s="167">
        <v>1</v>
      </c>
    </row>
    <row r="8" spans="1:104" x14ac:dyDescent="0.2">
      <c r="A8" s="168">
        <v>1</v>
      </c>
      <c r="B8" s="169" t="s">
        <v>83</v>
      </c>
      <c r="C8" s="170" t="s">
        <v>84</v>
      </c>
      <c r="D8" s="171"/>
      <c r="E8" s="172">
        <v>0</v>
      </c>
      <c r="F8" s="172">
        <v>0</v>
      </c>
      <c r="G8" s="173">
        <f>E8*F8</f>
        <v>0</v>
      </c>
      <c r="O8" s="167">
        <v>2</v>
      </c>
      <c r="AA8" s="143">
        <v>12</v>
      </c>
      <c r="AB8" s="143">
        <v>0</v>
      </c>
      <c r="AC8" s="143">
        <v>49</v>
      </c>
      <c r="AZ8" s="143">
        <v>1</v>
      </c>
      <c r="BA8" s="143">
        <f>IF(AZ8=1,G8,0)</f>
        <v>0</v>
      </c>
      <c r="BB8" s="143">
        <f>IF(AZ8=2,G8,0)</f>
        <v>0</v>
      </c>
      <c r="BC8" s="143">
        <f>IF(AZ8=3,G8,0)</f>
        <v>0</v>
      </c>
      <c r="BD8" s="143">
        <f>IF(AZ8=4,G8,0)</f>
        <v>0</v>
      </c>
      <c r="BE8" s="143">
        <f>IF(AZ8=5,G8,0)</f>
        <v>0</v>
      </c>
      <c r="CA8" s="174">
        <v>12</v>
      </c>
      <c r="CB8" s="174">
        <v>0</v>
      </c>
      <c r="CZ8" s="143">
        <v>0</v>
      </c>
    </row>
    <row r="9" spans="1:104" ht="22.5" x14ac:dyDescent="0.2">
      <c r="A9" s="168">
        <v>2</v>
      </c>
      <c r="B9" s="169" t="s">
        <v>85</v>
      </c>
      <c r="C9" s="170" t="s">
        <v>86</v>
      </c>
      <c r="D9" s="171"/>
      <c r="E9" s="172">
        <v>0</v>
      </c>
      <c r="F9" s="172">
        <v>0</v>
      </c>
      <c r="G9" s="173">
        <f>E9*F9</f>
        <v>0</v>
      </c>
      <c r="O9" s="167">
        <v>2</v>
      </c>
      <c r="AA9" s="143">
        <v>12</v>
      </c>
      <c r="AB9" s="143">
        <v>0</v>
      </c>
      <c r="AC9" s="143">
        <v>50</v>
      </c>
      <c r="AZ9" s="143">
        <v>1</v>
      </c>
      <c r="BA9" s="143">
        <f>IF(AZ9=1,G9,0)</f>
        <v>0</v>
      </c>
      <c r="BB9" s="143">
        <f>IF(AZ9=2,G9,0)</f>
        <v>0</v>
      </c>
      <c r="BC9" s="143">
        <f>IF(AZ9=3,G9,0)</f>
        <v>0</v>
      </c>
      <c r="BD9" s="143">
        <f>IF(AZ9=4,G9,0)</f>
        <v>0</v>
      </c>
      <c r="BE9" s="143">
        <f>IF(AZ9=5,G9,0)</f>
        <v>0</v>
      </c>
      <c r="CA9" s="174">
        <v>12</v>
      </c>
      <c r="CB9" s="174">
        <v>0</v>
      </c>
      <c r="CZ9" s="143">
        <v>0</v>
      </c>
    </row>
    <row r="10" spans="1:104" x14ac:dyDescent="0.2">
      <c r="A10" s="181"/>
      <c r="B10" s="182" t="s">
        <v>75</v>
      </c>
      <c r="C10" s="183" t="str">
        <f>CONCATENATE(B7," ",C7)</f>
        <v>01 Poznámky</v>
      </c>
      <c r="D10" s="184"/>
      <c r="E10" s="185"/>
      <c r="F10" s="186"/>
      <c r="G10" s="187">
        <f>SUM(G7:G9)</f>
        <v>0</v>
      </c>
      <c r="O10" s="167">
        <v>4</v>
      </c>
      <c r="BA10" s="188">
        <f>SUM(BA7:BA9)</f>
        <v>0</v>
      </c>
      <c r="BB10" s="188">
        <f>SUM(BB7:BB9)</f>
        <v>0</v>
      </c>
      <c r="BC10" s="188">
        <f>SUM(BC7:BC9)</f>
        <v>0</v>
      </c>
      <c r="BD10" s="188">
        <f>SUM(BD7:BD9)</f>
        <v>0</v>
      </c>
      <c r="BE10" s="188">
        <f>SUM(BE7:BE9)</f>
        <v>0</v>
      </c>
    </row>
    <row r="11" spans="1:104" x14ac:dyDescent="0.2">
      <c r="A11" s="160" t="s">
        <v>72</v>
      </c>
      <c r="B11" s="161" t="s">
        <v>87</v>
      </c>
      <c r="C11" s="162" t="s">
        <v>88</v>
      </c>
      <c r="D11" s="163"/>
      <c r="E11" s="164"/>
      <c r="F11" s="164"/>
      <c r="G11" s="165"/>
      <c r="H11" s="166"/>
      <c r="I11" s="166"/>
      <c r="O11" s="167">
        <v>1</v>
      </c>
    </row>
    <row r="12" spans="1:104" x14ac:dyDescent="0.2">
      <c r="A12" s="168">
        <v>3</v>
      </c>
      <c r="B12" s="169" t="s">
        <v>89</v>
      </c>
      <c r="C12" s="170" t="s">
        <v>90</v>
      </c>
      <c r="D12" s="171" t="s">
        <v>91</v>
      </c>
      <c r="E12" s="172">
        <v>654.26509999999996</v>
      </c>
      <c r="F12" s="215" t="s">
        <v>910</v>
      </c>
      <c r="G12" s="173"/>
      <c r="O12" s="167">
        <v>2</v>
      </c>
      <c r="AA12" s="143">
        <v>12</v>
      </c>
      <c r="AB12" s="143">
        <v>0</v>
      </c>
      <c r="AC12" s="143">
        <v>2</v>
      </c>
      <c r="AZ12" s="143">
        <v>1</v>
      </c>
      <c r="BA12" s="143">
        <f>IF(AZ12=1,G12,0)</f>
        <v>0</v>
      </c>
      <c r="BB12" s="143">
        <f>IF(AZ12=2,G12,0)</f>
        <v>0</v>
      </c>
      <c r="BC12" s="143">
        <f>IF(AZ12=3,G12,0)</f>
        <v>0</v>
      </c>
      <c r="BD12" s="143">
        <f>IF(AZ12=4,G12,0)</f>
        <v>0</v>
      </c>
      <c r="BE12" s="143">
        <f>IF(AZ12=5,G12,0)</f>
        <v>0</v>
      </c>
      <c r="CA12" s="174">
        <v>12</v>
      </c>
      <c r="CB12" s="174">
        <v>0</v>
      </c>
      <c r="CZ12" s="143">
        <v>0</v>
      </c>
    </row>
    <row r="13" spans="1:104" hidden="1" x14ac:dyDescent="0.2">
      <c r="A13" s="175"/>
      <c r="B13" s="177"/>
      <c r="C13" s="241" t="s">
        <v>92</v>
      </c>
      <c r="D13" s="242"/>
      <c r="E13" s="178">
        <v>0</v>
      </c>
      <c r="F13" s="179"/>
      <c r="G13" s="180"/>
      <c r="M13" s="176" t="s">
        <v>92</v>
      </c>
      <c r="O13" s="167"/>
    </row>
    <row r="14" spans="1:104" hidden="1" x14ac:dyDescent="0.2">
      <c r="A14" s="175"/>
      <c r="B14" s="177"/>
      <c r="C14" s="241" t="s">
        <v>93</v>
      </c>
      <c r="D14" s="242"/>
      <c r="E14" s="178">
        <v>44.190399999999997</v>
      </c>
      <c r="F14" s="179"/>
      <c r="G14" s="180"/>
      <c r="M14" s="176" t="s">
        <v>93</v>
      </c>
      <c r="O14" s="167"/>
    </row>
    <row r="15" spans="1:104" hidden="1" x14ac:dyDescent="0.2">
      <c r="A15" s="175"/>
      <c r="B15" s="177"/>
      <c r="C15" s="241" t="s">
        <v>94</v>
      </c>
      <c r="D15" s="242"/>
      <c r="E15" s="178">
        <v>0.82650000000000001</v>
      </c>
      <c r="F15" s="179"/>
      <c r="G15" s="180"/>
      <c r="M15" s="176" t="s">
        <v>94</v>
      </c>
      <c r="O15" s="167"/>
    </row>
    <row r="16" spans="1:104" hidden="1" x14ac:dyDescent="0.2">
      <c r="A16" s="175"/>
      <c r="B16" s="177"/>
      <c r="C16" s="243" t="s">
        <v>95</v>
      </c>
      <c r="D16" s="242"/>
      <c r="E16" s="201">
        <v>45.0169</v>
      </c>
      <c r="F16" s="179"/>
      <c r="G16" s="180"/>
      <c r="M16" s="176" t="s">
        <v>95</v>
      </c>
      <c r="O16" s="167"/>
    </row>
    <row r="17" spans="1:15" hidden="1" x14ac:dyDescent="0.2">
      <c r="A17" s="175"/>
      <c r="B17" s="177"/>
      <c r="C17" s="241" t="s">
        <v>96</v>
      </c>
      <c r="D17" s="242"/>
      <c r="E17" s="178">
        <v>1.044</v>
      </c>
      <c r="F17" s="179"/>
      <c r="G17" s="180"/>
      <c r="M17" s="176" t="s">
        <v>96</v>
      </c>
      <c r="O17" s="167"/>
    </row>
    <row r="18" spans="1:15" hidden="1" x14ac:dyDescent="0.2">
      <c r="A18" s="175"/>
      <c r="B18" s="177"/>
      <c r="C18" s="243" t="s">
        <v>95</v>
      </c>
      <c r="D18" s="242"/>
      <c r="E18" s="201">
        <v>1.044</v>
      </c>
      <c r="F18" s="179"/>
      <c r="G18" s="180"/>
      <c r="M18" s="176" t="s">
        <v>95</v>
      </c>
      <c r="O18" s="167"/>
    </row>
    <row r="19" spans="1:15" hidden="1" x14ac:dyDescent="0.2">
      <c r="A19" s="175"/>
      <c r="B19" s="177"/>
      <c r="C19" s="241" t="s">
        <v>97</v>
      </c>
      <c r="D19" s="242"/>
      <c r="E19" s="178">
        <v>39.831600000000002</v>
      </c>
      <c r="F19" s="179"/>
      <c r="G19" s="180"/>
      <c r="M19" s="176" t="s">
        <v>97</v>
      </c>
      <c r="O19" s="167"/>
    </row>
    <row r="20" spans="1:15" hidden="1" x14ac:dyDescent="0.2">
      <c r="A20" s="175"/>
      <c r="B20" s="177"/>
      <c r="C20" s="241" t="s">
        <v>98</v>
      </c>
      <c r="D20" s="242"/>
      <c r="E20" s="178">
        <v>10.217499999999999</v>
      </c>
      <c r="F20" s="179"/>
      <c r="G20" s="180"/>
      <c r="M20" s="176" t="s">
        <v>98</v>
      </c>
      <c r="O20" s="167"/>
    </row>
    <row r="21" spans="1:15" hidden="1" x14ac:dyDescent="0.2">
      <c r="A21" s="175"/>
      <c r="B21" s="177"/>
      <c r="C21" s="243" t="s">
        <v>95</v>
      </c>
      <c r="D21" s="242"/>
      <c r="E21" s="201">
        <v>50.049100000000003</v>
      </c>
      <c r="F21" s="179"/>
      <c r="G21" s="180"/>
      <c r="M21" s="176" t="s">
        <v>95</v>
      </c>
      <c r="O21" s="167"/>
    </row>
    <row r="22" spans="1:15" hidden="1" x14ac:dyDescent="0.2">
      <c r="A22" s="175"/>
      <c r="B22" s="177"/>
      <c r="C22" s="241" t="s">
        <v>99</v>
      </c>
      <c r="D22" s="242"/>
      <c r="E22" s="178">
        <v>67.963499999999996</v>
      </c>
      <c r="F22" s="179"/>
      <c r="G22" s="180"/>
      <c r="M22" s="176" t="s">
        <v>99</v>
      </c>
      <c r="O22" s="167"/>
    </row>
    <row r="23" spans="1:15" hidden="1" x14ac:dyDescent="0.2">
      <c r="A23" s="175"/>
      <c r="B23" s="177"/>
      <c r="C23" s="243" t="s">
        <v>95</v>
      </c>
      <c r="D23" s="242"/>
      <c r="E23" s="201">
        <v>67.963499999999996</v>
      </c>
      <c r="F23" s="179"/>
      <c r="G23" s="180"/>
      <c r="M23" s="176" t="s">
        <v>95</v>
      </c>
      <c r="O23" s="167"/>
    </row>
    <row r="24" spans="1:15" hidden="1" x14ac:dyDescent="0.2">
      <c r="A24" s="175"/>
      <c r="B24" s="177"/>
      <c r="C24" s="241" t="s">
        <v>100</v>
      </c>
      <c r="D24" s="242"/>
      <c r="E24" s="178">
        <v>53.482500000000002</v>
      </c>
      <c r="F24" s="179"/>
      <c r="G24" s="180"/>
      <c r="M24" s="176" t="s">
        <v>100</v>
      </c>
      <c r="O24" s="167"/>
    </row>
    <row r="25" spans="1:15" hidden="1" x14ac:dyDescent="0.2">
      <c r="A25" s="175"/>
      <c r="B25" s="177"/>
      <c r="C25" s="243" t="s">
        <v>95</v>
      </c>
      <c r="D25" s="242"/>
      <c r="E25" s="201">
        <v>53.482500000000002</v>
      </c>
      <c r="F25" s="179"/>
      <c r="G25" s="180"/>
      <c r="M25" s="176" t="s">
        <v>95</v>
      </c>
      <c r="O25" s="167"/>
    </row>
    <row r="26" spans="1:15" hidden="1" x14ac:dyDescent="0.2">
      <c r="A26" s="175"/>
      <c r="B26" s="177"/>
      <c r="C26" s="241" t="s">
        <v>101</v>
      </c>
      <c r="D26" s="242"/>
      <c r="E26" s="178">
        <v>46.4</v>
      </c>
      <c r="F26" s="179"/>
      <c r="G26" s="180"/>
      <c r="M26" s="176" t="s">
        <v>101</v>
      </c>
      <c r="O26" s="167"/>
    </row>
    <row r="27" spans="1:15" hidden="1" x14ac:dyDescent="0.2">
      <c r="A27" s="175"/>
      <c r="B27" s="177"/>
      <c r="C27" s="241" t="s">
        <v>102</v>
      </c>
      <c r="D27" s="242"/>
      <c r="E27" s="178">
        <v>1.296</v>
      </c>
      <c r="F27" s="179"/>
      <c r="G27" s="180"/>
      <c r="M27" s="176" t="s">
        <v>102</v>
      </c>
      <c r="O27" s="167"/>
    </row>
    <row r="28" spans="1:15" ht="22.5" hidden="1" x14ac:dyDescent="0.2">
      <c r="A28" s="175"/>
      <c r="B28" s="177"/>
      <c r="C28" s="241" t="s">
        <v>103</v>
      </c>
      <c r="D28" s="242"/>
      <c r="E28" s="178">
        <v>9.1300000000000008</v>
      </c>
      <c r="F28" s="179"/>
      <c r="G28" s="180"/>
      <c r="M28" s="176" t="s">
        <v>103</v>
      </c>
      <c r="O28" s="167"/>
    </row>
    <row r="29" spans="1:15" hidden="1" x14ac:dyDescent="0.2">
      <c r="A29" s="175"/>
      <c r="B29" s="177"/>
      <c r="C29" s="241" t="s">
        <v>104</v>
      </c>
      <c r="D29" s="242"/>
      <c r="E29" s="178">
        <v>8.327</v>
      </c>
      <c r="F29" s="179"/>
      <c r="G29" s="180"/>
      <c r="M29" s="176" t="s">
        <v>104</v>
      </c>
      <c r="O29" s="167"/>
    </row>
    <row r="30" spans="1:15" hidden="1" x14ac:dyDescent="0.2">
      <c r="A30" s="175"/>
      <c r="B30" s="177"/>
      <c r="C30" s="241" t="s">
        <v>105</v>
      </c>
      <c r="D30" s="242"/>
      <c r="E30" s="178">
        <v>0.4</v>
      </c>
      <c r="F30" s="179"/>
      <c r="G30" s="180"/>
      <c r="M30" s="176" t="s">
        <v>105</v>
      </c>
      <c r="O30" s="167"/>
    </row>
    <row r="31" spans="1:15" hidden="1" x14ac:dyDescent="0.2">
      <c r="A31" s="175"/>
      <c r="B31" s="177"/>
      <c r="C31" s="243" t="s">
        <v>95</v>
      </c>
      <c r="D31" s="242"/>
      <c r="E31" s="201">
        <v>65.553000000000011</v>
      </c>
      <c r="F31" s="179"/>
      <c r="G31" s="180"/>
      <c r="M31" s="176" t="s">
        <v>95</v>
      </c>
      <c r="O31" s="167"/>
    </row>
    <row r="32" spans="1:15" hidden="1" x14ac:dyDescent="0.2">
      <c r="A32" s="175"/>
      <c r="B32" s="177"/>
      <c r="C32" s="241" t="s">
        <v>106</v>
      </c>
      <c r="D32" s="242"/>
      <c r="E32" s="178">
        <v>37.549199999999999</v>
      </c>
      <c r="F32" s="179"/>
      <c r="G32" s="180"/>
      <c r="M32" s="176" t="s">
        <v>106</v>
      </c>
      <c r="O32" s="167"/>
    </row>
    <row r="33" spans="1:15" hidden="1" x14ac:dyDescent="0.2">
      <c r="A33" s="175"/>
      <c r="B33" s="177"/>
      <c r="C33" s="241" t="s">
        <v>107</v>
      </c>
      <c r="D33" s="242"/>
      <c r="E33" s="178">
        <v>28.032599999999999</v>
      </c>
      <c r="F33" s="179"/>
      <c r="G33" s="180"/>
      <c r="M33" s="176" t="s">
        <v>107</v>
      </c>
      <c r="O33" s="167"/>
    </row>
    <row r="34" spans="1:15" hidden="1" x14ac:dyDescent="0.2">
      <c r="A34" s="175"/>
      <c r="B34" s="177"/>
      <c r="C34" s="241" t="s">
        <v>108</v>
      </c>
      <c r="D34" s="242"/>
      <c r="E34" s="178">
        <v>135.89699999999999</v>
      </c>
      <c r="F34" s="179"/>
      <c r="G34" s="180"/>
      <c r="M34" s="176" t="s">
        <v>108</v>
      </c>
      <c r="O34" s="167"/>
    </row>
    <row r="35" spans="1:15" hidden="1" x14ac:dyDescent="0.2">
      <c r="A35" s="175"/>
      <c r="B35" s="177"/>
      <c r="C35" s="241" t="s">
        <v>109</v>
      </c>
      <c r="D35" s="242"/>
      <c r="E35" s="178">
        <v>6.2655000000000003</v>
      </c>
      <c r="F35" s="179"/>
      <c r="G35" s="180"/>
      <c r="M35" s="176" t="s">
        <v>109</v>
      </c>
      <c r="O35" s="167"/>
    </row>
    <row r="36" spans="1:15" hidden="1" x14ac:dyDescent="0.2">
      <c r="A36" s="175"/>
      <c r="B36" s="177"/>
      <c r="C36" s="241" t="s">
        <v>110</v>
      </c>
      <c r="D36" s="242"/>
      <c r="E36" s="178">
        <v>4.1159999999999997</v>
      </c>
      <c r="F36" s="179"/>
      <c r="G36" s="180"/>
      <c r="M36" s="176" t="s">
        <v>110</v>
      </c>
      <c r="O36" s="167"/>
    </row>
    <row r="37" spans="1:15" hidden="1" x14ac:dyDescent="0.2">
      <c r="A37" s="175"/>
      <c r="B37" s="177"/>
      <c r="C37" s="241" t="s">
        <v>111</v>
      </c>
      <c r="D37" s="242"/>
      <c r="E37" s="178">
        <v>0.3362</v>
      </c>
      <c r="F37" s="179"/>
      <c r="G37" s="180"/>
      <c r="M37" s="176" t="s">
        <v>111</v>
      </c>
      <c r="O37" s="167"/>
    </row>
    <row r="38" spans="1:15" hidden="1" x14ac:dyDescent="0.2">
      <c r="A38" s="175"/>
      <c r="B38" s="177"/>
      <c r="C38" s="241" t="s">
        <v>112</v>
      </c>
      <c r="D38" s="242"/>
      <c r="E38" s="178">
        <v>1.8776999999999999</v>
      </c>
      <c r="F38" s="179"/>
      <c r="G38" s="180"/>
      <c r="M38" s="176" t="s">
        <v>112</v>
      </c>
      <c r="O38" s="167"/>
    </row>
    <row r="39" spans="1:15" hidden="1" x14ac:dyDescent="0.2">
      <c r="A39" s="175"/>
      <c r="B39" s="177"/>
      <c r="C39" s="241" t="s">
        <v>113</v>
      </c>
      <c r="D39" s="242"/>
      <c r="E39" s="178">
        <v>8.5517000000000003</v>
      </c>
      <c r="F39" s="179"/>
      <c r="G39" s="180"/>
      <c r="M39" s="176" t="s">
        <v>113</v>
      </c>
      <c r="O39" s="167"/>
    </row>
    <row r="40" spans="1:15" hidden="1" x14ac:dyDescent="0.2">
      <c r="A40" s="175"/>
      <c r="B40" s="177"/>
      <c r="C40" s="241" t="s">
        <v>114</v>
      </c>
      <c r="D40" s="242"/>
      <c r="E40" s="178">
        <v>18.1326</v>
      </c>
      <c r="F40" s="179"/>
      <c r="G40" s="180"/>
      <c r="M40" s="176" t="s">
        <v>114</v>
      </c>
      <c r="O40" s="167"/>
    </row>
    <row r="41" spans="1:15" hidden="1" x14ac:dyDescent="0.2">
      <c r="A41" s="175"/>
      <c r="B41" s="177"/>
      <c r="C41" s="241" t="s">
        <v>115</v>
      </c>
      <c r="D41" s="242"/>
      <c r="E41" s="178">
        <v>6.7735000000000003</v>
      </c>
      <c r="F41" s="179"/>
      <c r="G41" s="180"/>
      <c r="M41" s="176" t="s">
        <v>115</v>
      </c>
      <c r="O41" s="167"/>
    </row>
    <row r="42" spans="1:15" hidden="1" x14ac:dyDescent="0.2">
      <c r="A42" s="175"/>
      <c r="B42" s="177"/>
      <c r="C42" s="241" t="s">
        <v>116</v>
      </c>
      <c r="D42" s="242"/>
      <c r="E42" s="178">
        <v>0</v>
      </c>
      <c r="F42" s="179"/>
      <c r="G42" s="180"/>
      <c r="M42" s="176"/>
      <c r="O42" s="167"/>
    </row>
    <row r="43" spans="1:15" hidden="1" x14ac:dyDescent="0.2">
      <c r="A43" s="175"/>
      <c r="B43" s="177"/>
      <c r="C43" s="243" t="s">
        <v>95</v>
      </c>
      <c r="D43" s="242"/>
      <c r="E43" s="201">
        <v>247.53200000000001</v>
      </c>
      <c r="F43" s="179"/>
      <c r="G43" s="180"/>
      <c r="M43" s="176" t="s">
        <v>95</v>
      </c>
      <c r="O43" s="167"/>
    </row>
    <row r="44" spans="1:15" hidden="1" x14ac:dyDescent="0.2">
      <c r="A44" s="175"/>
      <c r="B44" s="177"/>
      <c r="C44" s="241" t="s">
        <v>117</v>
      </c>
      <c r="D44" s="242"/>
      <c r="E44" s="178">
        <v>0</v>
      </c>
      <c r="F44" s="179"/>
      <c r="G44" s="180"/>
      <c r="M44" s="176" t="s">
        <v>117</v>
      </c>
      <c r="O44" s="167"/>
    </row>
    <row r="45" spans="1:15" hidden="1" x14ac:dyDescent="0.2">
      <c r="A45" s="175"/>
      <c r="B45" s="177"/>
      <c r="C45" s="241" t="s">
        <v>118</v>
      </c>
      <c r="D45" s="242"/>
      <c r="E45" s="178">
        <v>11.4156</v>
      </c>
      <c r="F45" s="179"/>
      <c r="G45" s="180"/>
      <c r="M45" s="176" t="s">
        <v>118</v>
      </c>
      <c r="O45" s="167"/>
    </row>
    <row r="46" spans="1:15" ht="22.5" hidden="1" x14ac:dyDescent="0.2">
      <c r="A46" s="175"/>
      <c r="B46" s="177"/>
      <c r="C46" s="241" t="s">
        <v>119</v>
      </c>
      <c r="D46" s="242"/>
      <c r="E46" s="178">
        <v>19.913799999999998</v>
      </c>
      <c r="F46" s="179"/>
      <c r="G46" s="180"/>
      <c r="M46" s="176" t="s">
        <v>119</v>
      </c>
      <c r="O46" s="167"/>
    </row>
    <row r="47" spans="1:15" hidden="1" x14ac:dyDescent="0.2">
      <c r="A47" s="175"/>
      <c r="B47" s="177"/>
      <c r="C47" s="243" t="s">
        <v>95</v>
      </c>
      <c r="D47" s="242"/>
      <c r="E47" s="201">
        <v>31.3294</v>
      </c>
      <c r="F47" s="179"/>
      <c r="G47" s="180"/>
      <c r="M47" s="176" t="s">
        <v>95</v>
      </c>
      <c r="O47" s="167"/>
    </row>
    <row r="48" spans="1:15" hidden="1" x14ac:dyDescent="0.2">
      <c r="A48" s="175"/>
      <c r="B48" s="177"/>
      <c r="C48" s="241" t="s">
        <v>120</v>
      </c>
      <c r="D48" s="242"/>
      <c r="E48" s="178">
        <v>33.388300000000001</v>
      </c>
      <c r="F48" s="179"/>
      <c r="G48" s="180"/>
      <c r="M48" s="176" t="s">
        <v>120</v>
      </c>
      <c r="O48" s="167"/>
    </row>
    <row r="49" spans="1:104" hidden="1" x14ac:dyDescent="0.2">
      <c r="A49" s="175"/>
      <c r="B49" s="177"/>
      <c r="C49" s="241" t="s">
        <v>121</v>
      </c>
      <c r="D49" s="242"/>
      <c r="E49" s="178">
        <v>32.701300000000003</v>
      </c>
      <c r="F49" s="179"/>
      <c r="G49" s="180"/>
      <c r="M49" s="176" t="s">
        <v>121</v>
      </c>
      <c r="O49" s="167"/>
    </row>
    <row r="50" spans="1:104" hidden="1" x14ac:dyDescent="0.2">
      <c r="A50" s="175"/>
      <c r="B50" s="177"/>
      <c r="C50" s="241" t="s">
        <v>122</v>
      </c>
      <c r="D50" s="242"/>
      <c r="E50" s="178">
        <v>0.87029999999999996</v>
      </c>
      <c r="F50" s="179"/>
      <c r="G50" s="180"/>
      <c r="M50" s="176" t="s">
        <v>122</v>
      </c>
      <c r="O50" s="167"/>
    </row>
    <row r="51" spans="1:104" hidden="1" x14ac:dyDescent="0.2">
      <c r="A51" s="175"/>
      <c r="B51" s="177"/>
      <c r="C51" s="243" t="s">
        <v>95</v>
      </c>
      <c r="D51" s="242"/>
      <c r="E51" s="201">
        <v>66.959900000000005</v>
      </c>
      <c r="F51" s="179"/>
      <c r="G51" s="180"/>
      <c r="M51" s="176" t="s">
        <v>95</v>
      </c>
      <c r="O51" s="167"/>
    </row>
    <row r="52" spans="1:104" ht="22.5" hidden="1" x14ac:dyDescent="0.2">
      <c r="A52" s="175"/>
      <c r="B52" s="177"/>
      <c r="C52" s="241" t="s">
        <v>123</v>
      </c>
      <c r="D52" s="242"/>
      <c r="E52" s="178">
        <v>25.334800000000001</v>
      </c>
      <c r="F52" s="179"/>
      <c r="G52" s="180"/>
      <c r="M52" s="176" t="s">
        <v>123</v>
      </c>
      <c r="O52" s="167"/>
    </row>
    <row r="53" spans="1:104" hidden="1" x14ac:dyDescent="0.2">
      <c r="A53" s="175"/>
      <c r="B53" s="177"/>
      <c r="C53" s="243" t="s">
        <v>95</v>
      </c>
      <c r="D53" s="242"/>
      <c r="E53" s="201">
        <v>25.334800000000001</v>
      </c>
      <c r="F53" s="179"/>
      <c r="G53" s="180"/>
      <c r="M53" s="176" t="s">
        <v>95</v>
      </c>
      <c r="O53" s="167"/>
    </row>
    <row r="54" spans="1:104" x14ac:dyDescent="0.2">
      <c r="A54" s="168">
        <v>4</v>
      </c>
      <c r="B54" s="169" t="s">
        <v>124</v>
      </c>
      <c r="C54" s="170" t="s">
        <v>125</v>
      </c>
      <c r="D54" s="171" t="s">
        <v>91</v>
      </c>
      <c r="E54" s="172">
        <v>682.48299999999995</v>
      </c>
      <c r="F54" s="215" t="s">
        <v>910</v>
      </c>
      <c r="G54" s="173"/>
      <c r="O54" s="167">
        <v>2</v>
      </c>
      <c r="AA54" s="143">
        <v>12</v>
      </c>
      <c r="AB54" s="143">
        <v>0</v>
      </c>
      <c r="AC54" s="143">
        <v>89</v>
      </c>
      <c r="AZ54" s="143">
        <v>1</v>
      </c>
      <c r="BA54" s="143">
        <f>IF(AZ54=1,G54,0)</f>
        <v>0</v>
      </c>
      <c r="BB54" s="143">
        <f>IF(AZ54=2,G54,0)</f>
        <v>0</v>
      </c>
      <c r="BC54" s="143">
        <f>IF(AZ54=3,G54,0)</f>
        <v>0</v>
      </c>
      <c r="BD54" s="143">
        <f>IF(AZ54=4,G54,0)</f>
        <v>0</v>
      </c>
      <c r="BE54" s="143">
        <f>IF(AZ54=5,G54,0)</f>
        <v>0</v>
      </c>
      <c r="CA54" s="174">
        <v>12</v>
      </c>
      <c r="CB54" s="174">
        <v>0</v>
      </c>
      <c r="CZ54" s="143">
        <v>0</v>
      </c>
    </row>
    <row r="55" spans="1:104" hidden="1" x14ac:dyDescent="0.2">
      <c r="A55" s="175"/>
      <c r="B55" s="177"/>
      <c r="C55" s="241" t="s">
        <v>126</v>
      </c>
      <c r="D55" s="242"/>
      <c r="E55" s="178">
        <v>0</v>
      </c>
      <c r="F55" s="179"/>
      <c r="G55" s="180"/>
      <c r="M55" s="176" t="s">
        <v>126</v>
      </c>
      <c r="O55" s="167"/>
    </row>
    <row r="56" spans="1:104" hidden="1" x14ac:dyDescent="0.2">
      <c r="A56" s="175"/>
      <c r="B56" s="177"/>
      <c r="C56" s="241" t="s">
        <v>127</v>
      </c>
      <c r="D56" s="242"/>
      <c r="E56" s="178">
        <v>44.1477</v>
      </c>
      <c r="F56" s="179"/>
      <c r="G56" s="180"/>
      <c r="M56" s="176" t="s">
        <v>127</v>
      </c>
      <c r="O56" s="167"/>
    </row>
    <row r="57" spans="1:104" hidden="1" x14ac:dyDescent="0.2">
      <c r="A57" s="175"/>
      <c r="B57" s="177"/>
      <c r="C57" s="241" t="s">
        <v>128</v>
      </c>
      <c r="D57" s="242"/>
      <c r="E57" s="178">
        <v>0.27600000000000002</v>
      </c>
      <c r="F57" s="179"/>
      <c r="G57" s="180"/>
      <c r="M57" s="176" t="s">
        <v>128</v>
      </c>
      <c r="O57" s="167"/>
    </row>
    <row r="58" spans="1:104" hidden="1" x14ac:dyDescent="0.2">
      <c r="A58" s="175"/>
      <c r="B58" s="177"/>
      <c r="C58" s="241" t="s">
        <v>129</v>
      </c>
      <c r="D58" s="242"/>
      <c r="E58" s="178">
        <v>-0.16200000000000001</v>
      </c>
      <c r="F58" s="179"/>
      <c r="G58" s="180"/>
      <c r="M58" s="176" t="s">
        <v>129</v>
      </c>
      <c r="O58" s="167"/>
    </row>
    <row r="59" spans="1:104" hidden="1" x14ac:dyDescent="0.2">
      <c r="A59" s="175"/>
      <c r="B59" s="177"/>
      <c r="C59" s="243" t="s">
        <v>95</v>
      </c>
      <c r="D59" s="242"/>
      <c r="E59" s="201">
        <v>44.261700000000005</v>
      </c>
      <c r="F59" s="179"/>
      <c r="G59" s="180"/>
      <c r="M59" s="176" t="s">
        <v>95</v>
      </c>
      <c r="O59" s="167"/>
    </row>
    <row r="60" spans="1:104" hidden="1" x14ac:dyDescent="0.2">
      <c r="A60" s="175"/>
      <c r="B60" s="177"/>
      <c r="C60" s="241" t="s">
        <v>130</v>
      </c>
      <c r="D60" s="242"/>
      <c r="E60" s="178">
        <v>52.701500000000003</v>
      </c>
      <c r="F60" s="179"/>
      <c r="G60" s="180"/>
      <c r="M60" s="176" t="s">
        <v>130</v>
      </c>
      <c r="O60" s="167"/>
    </row>
    <row r="61" spans="1:104" hidden="1" x14ac:dyDescent="0.2">
      <c r="A61" s="175"/>
      <c r="B61" s="177"/>
      <c r="C61" s="241" t="s">
        <v>131</v>
      </c>
      <c r="D61" s="242"/>
      <c r="E61" s="178">
        <v>0.13500000000000001</v>
      </c>
      <c r="F61" s="179"/>
      <c r="G61" s="180"/>
      <c r="M61" s="176" t="s">
        <v>131</v>
      </c>
      <c r="O61" s="167"/>
    </row>
    <row r="62" spans="1:104" hidden="1" x14ac:dyDescent="0.2">
      <c r="A62" s="175"/>
      <c r="B62" s="177"/>
      <c r="C62" s="241" t="s">
        <v>132</v>
      </c>
      <c r="D62" s="242"/>
      <c r="E62" s="178">
        <v>-1.0528</v>
      </c>
      <c r="F62" s="179"/>
      <c r="G62" s="180"/>
      <c r="M62" s="176" t="s">
        <v>132</v>
      </c>
      <c r="O62" s="167"/>
    </row>
    <row r="63" spans="1:104" hidden="1" x14ac:dyDescent="0.2">
      <c r="A63" s="175"/>
      <c r="B63" s="177"/>
      <c r="C63" s="243" t="s">
        <v>95</v>
      </c>
      <c r="D63" s="242"/>
      <c r="E63" s="201">
        <v>51.783700000000003</v>
      </c>
      <c r="F63" s="179"/>
      <c r="G63" s="180"/>
      <c r="M63" s="176" t="s">
        <v>95</v>
      </c>
      <c r="O63" s="167"/>
    </row>
    <row r="64" spans="1:104" hidden="1" x14ac:dyDescent="0.2">
      <c r="A64" s="175"/>
      <c r="B64" s="177"/>
      <c r="C64" s="241" t="s">
        <v>133</v>
      </c>
      <c r="D64" s="242"/>
      <c r="E64" s="178">
        <v>29.67</v>
      </c>
      <c r="F64" s="179"/>
      <c r="G64" s="180"/>
      <c r="M64" s="176" t="s">
        <v>133</v>
      </c>
      <c r="O64" s="167"/>
    </row>
    <row r="65" spans="1:15" hidden="1" x14ac:dyDescent="0.2">
      <c r="A65" s="175"/>
      <c r="B65" s="177"/>
      <c r="C65" s="241" t="s">
        <v>134</v>
      </c>
      <c r="D65" s="242"/>
      <c r="E65" s="178">
        <v>0.22500000000000001</v>
      </c>
      <c r="F65" s="179"/>
      <c r="G65" s="180"/>
      <c r="M65" s="176" t="s">
        <v>134</v>
      </c>
      <c r="O65" s="167"/>
    </row>
    <row r="66" spans="1:15" hidden="1" x14ac:dyDescent="0.2">
      <c r="A66" s="175"/>
      <c r="B66" s="177"/>
      <c r="C66" s="241" t="s">
        <v>135</v>
      </c>
      <c r="D66" s="242"/>
      <c r="E66" s="178">
        <v>0.33</v>
      </c>
      <c r="F66" s="179"/>
      <c r="G66" s="180"/>
      <c r="M66" s="176" t="s">
        <v>135</v>
      </c>
      <c r="O66" s="167"/>
    </row>
    <row r="67" spans="1:15" hidden="1" x14ac:dyDescent="0.2">
      <c r="A67" s="175"/>
      <c r="B67" s="177"/>
      <c r="C67" s="243" t="s">
        <v>95</v>
      </c>
      <c r="D67" s="242"/>
      <c r="E67" s="201">
        <v>30.225000000000001</v>
      </c>
      <c r="F67" s="179"/>
      <c r="G67" s="180"/>
      <c r="M67" s="176" t="s">
        <v>95</v>
      </c>
      <c r="O67" s="167"/>
    </row>
    <row r="68" spans="1:15" hidden="1" x14ac:dyDescent="0.2">
      <c r="A68" s="175"/>
      <c r="B68" s="177"/>
      <c r="C68" s="241" t="s">
        <v>136</v>
      </c>
      <c r="D68" s="242"/>
      <c r="E68" s="178">
        <v>6.9908000000000001</v>
      </c>
      <c r="F68" s="179"/>
      <c r="G68" s="180"/>
      <c r="M68" s="176" t="s">
        <v>136</v>
      </c>
      <c r="O68" s="167"/>
    </row>
    <row r="69" spans="1:15" hidden="1" x14ac:dyDescent="0.2">
      <c r="A69" s="175"/>
      <c r="B69" s="177"/>
      <c r="C69" s="241" t="s">
        <v>131</v>
      </c>
      <c r="D69" s="242"/>
      <c r="E69" s="178">
        <v>0.13500000000000001</v>
      </c>
      <c r="F69" s="179"/>
      <c r="G69" s="180"/>
      <c r="M69" s="176" t="s">
        <v>131</v>
      </c>
      <c r="O69" s="167"/>
    </row>
    <row r="70" spans="1:15" hidden="1" x14ac:dyDescent="0.2">
      <c r="A70" s="175"/>
      <c r="B70" s="177"/>
      <c r="C70" s="243" t="s">
        <v>95</v>
      </c>
      <c r="D70" s="242"/>
      <c r="E70" s="201">
        <v>7.1257999999999999</v>
      </c>
      <c r="F70" s="179"/>
      <c r="G70" s="180"/>
      <c r="M70" s="176" t="s">
        <v>95</v>
      </c>
      <c r="O70" s="167"/>
    </row>
    <row r="71" spans="1:15" hidden="1" x14ac:dyDescent="0.2">
      <c r="A71" s="175"/>
      <c r="B71" s="177"/>
      <c r="C71" s="241" t="s">
        <v>137</v>
      </c>
      <c r="D71" s="242"/>
      <c r="E71" s="178">
        <v>14.2425</v>
      </c>
      <c r="F71" s="179"/>
      <c r="G71" s="180"/>
      <c r="M71" s="176" t="s">
        <v>137</v>
      </c>
      <c r="O71" s="167"/>
    </row>
    <row r="72" spans="1:15" hidden="1" x14ac:dyDescent="0.2">
      <c r="A72" s="175"/>
      <c r="B72" s="177"/>
      <c r="C72" s="241" t="s">
        <v>131</v>
      </c>
      <c r="D72" s="242"/>
      <c r="E72" s="178">
        <v>0.13500000000000001</v>
      </c>
      <c r="F72" s="179"/>
      <c r="G72" s="180"/>
      <c r="M72" s="176" t="s">
        <v>131</v>
      </c>
      <c r="O72" s="167"/>
    </row>
    <row r="73" spans="1:15" hidden="1" x14ac:dyDescent="0.2">
      <c r="A73" s="175"/>
      <c r="B73" s="177"/>
      <c r="C73" s="243" t="s">
        <v>95</v>
      </c>
      <c r="D73" s="242"/>
      <c r="E73" s="201">
        <v>14.3775</v>
      </c>
      <c r="F73" s="179"/>
      <c r="G73" s="180"/>
      <c r="M73" s="176" t="s">
        <v>95</v>
      </c>
      <c r="O73" s="167"/>
    </row>
    <row r="74" spans="1:15" hidden="1" x14ac:dyDescent="0.2">
      <c r="A74" s="175"/>
      <c r="B74" s="177"/>
      <c r="C74" s="241" t="s">
        <v>138</v>
      </c>
      <c r="D74" s="242"/>
      <c r="E74" s="178">
        <v>30.585699999999999</v>
      </c>
      <c r="F74" s="179"/>
      <c r="G74" s="180"/>
      <c r="M74" s="176" t="s">
        <v>138</v>
      </c>
      <c r="O74" s="167"/>
    </row>
    <row r="75" spans="1:15" hidden="1" x14ac:dyDescent="0.2">
      <c r="A75" s="175"/>
      <c r="B75" s="177"/>
      <c r="C75" s="241" t="s">
        <v>139</v>
      </c>
      <c r="D75" s="242"/>
      <c r="E75" s="178">
        <v>0.12</v>
      </c>
      <c r="F75" s="179"/>
      <c r="G75" s="180"/>
      <c r="M75" s="176" t="s">
        <v>139</v>
      </c>
      <c r="O75" s="167"/>
    </row>
    <row r="76" spans="1:15" hidden="1" x14ac:dyDescent="0.2">
      <c r="A76" s="175"/>
      <c r="B76" s="177"/>
      <c r="C76" s="243" t="s">
        <v>95</v>
      </c>
      <c r="D76" s="242"/>
      <c r="E76" s="201">
        <v>30.7057</v>
      </c>
      <c r="F76" s="179"/>
      <c r="G76" s="180"/>
      <c r="M76" s="176" t="s">
        <v>95</v>
      </c>
      <c r="O76" s="167"/>
    </row>
    <row r="77" spans="1:15" hidden="1" x14ac:dyDescent="0.2">
      <c r="A77" s="175"/>
      <c r="B77" s="177"/>
      <c r="C77" s="241" t="s">
        <v>140</v>
      </c>
      <c r="D77" s="242"/>
      <c r="E77" s="178">
        <v>52.582500000000003</v>
      </c>
      <c r="F77" s="179"/>
      <c r="G77" s="180"/>
      <c r="M77" s="176" t="s">
        <v>140</v>
      </c>
      <c r="O77" s="167"/>
    </row>
    <row r="78" spans="1:15" hidden="1" x14ac:dyDescent="0.2">
      <c r="A78" s="175"/>
      <c r="B78" s="177"/>
      <c r="C78" s="241" t="s">
        <v>141</v>
      </c>
      <c r="D78" s="242"/>
      <c r="E78" s="178">
        <v>0.63</v>
      </c>
      <c r="F78" s="179"/>
      <c r="G78" s="180"/>
      <c r="M78" s="176" t="s">
        <v>141</v>
      </c>
      <c r="O78" s="167"/>
    </row>
    <row r="79" spans="1:15" hidden="1" x14ac:dyDescent="0.2">
      <c r="A79" s="175"/>
      <c r="B79" s="177"/>
      <c r="C79" s="241" t="s">
        <v>142</v>
      </c>
      <c r="D79" s="242"/>
      <c r="E79" s="178">
        <v>-0.13500000000000001</v>
      </c>
      <c r="F79" s="179"/>
      <c r="G79" s="180"/>
      <c r="M79" s="176" t="s">
        <v>142</v>
      </c>
      <c r="O79" s="167"/>
    </row>
    <row r="80" spans="1:15" hidden="1" x14ac:dyDescent="0.2">
      <c r="A80" s="175"/>
      <c r="B80" s="177"/>
      <c r="C80" s="243" t="s">
        <v>95</v>
      </c>
      <c r="D80" s="242"/>
      <c r="E80" s="201">
        <v>53.077500000000008</v>
      </c>
      <c r="F80" s="179"/>
      <c r="G80" s="180"/>
      <c r="M80" s="176" t="s">
        <v>95</v>
      </c>
      <c r="O80" s="167"/>
    </row>
    <row r="81" spans="1:15" hidden="1" x14ac:dyDescent="0.2">
      <c r="A81" s="175"/>
      <c r="B81" s="177"/>
      <c r="C81" s="241" t="s">
        <v>143</v>
      </c>
      <c r="D81" s="242"/>
      <c r="E81" s="178">
        <v>43.672499999999999</v>
      </c>
      <c r="F81" s="179"/>
      <c r="G81" s="180"/>
      <c r="M81" s="176" t="s">
        <v>143</v>
      </c>
      <c r="O81" s="167"/>
    </row>
    <row r="82" spans="1:15" hidden="1" x14ac:dyDescent="0.2">
      <c r="A82" s="175"/>
      <c r="B82" s="177"/>
      <c r="C82" s="241" t="s">
        <v>144</v>
      </c>
      <c r="D82" s="242"/>
      <c r="E82" s="178">
        <v>0.27</v>
      </c>
      <c r="F82" s="179"/>
      <c r="G82" s="180"/>
      <c r="M82" s="176" t="s">
        <v>144</v>
      </c>
      <c r="O82" s="167"/>
    </row>
    <row r="83" spans="1:15" hidden="1" x14ac:dyDescent="0.2">
      <c r="A83" s="175"/>
      <c r="B83" s="177"/>
      <c r="C83" s="241" t="s">
        <v>145</v>
      </c>
      <c r="D83" s="242"/>
      <c r="E83" s="178">
        <v>-0.52200000000000002</v>
      </c>
      <c r="F83" s="179"/>
      <c r="G83" s="180"/>
      <c r="M83" s="176" t="s">
        <v>145</v>
      </c>
      <c r="O83" s="167"/>
    </row>
    <row r="84" spans="1:15" hidden="1" x14ac:dyDescent="0.2">
      <c r="A84" s="175"/>
      <c r="B84" s="177"/>
      <c r="C84" s="243" t="s">
        <v>95</v>
      </c>
      <c r="D84" s="242"/>
      <c r="E84" s="201">
        <v>43.420500000000004</v>
      </c>
      <c r="F84" s="179"/>
      <c r="G84" s="180"/>
      <c r="M84" s="176" t="s">
        <v>95</v>
      </c>
      <c r="O84" s="167"/>
    </row>
    <row r="85" spans="1:15" ht="22.5" hidden="1" x14ac:dyDescent="0.2">
      <c r="A85" s="175"/>
      <c r="B85" s="177"/>
      <c r="C85" s="241" t="s">
        <v>146</v>
      </c>
      <c r="D85" s="242"/>
      <c r="E85" s="178">
        <v>63.517400000000002</v>
      </c>
      <c r="F85" s="179"/>
      <c r="G85" s="180"/>
      <c r="M85" s="176" t="s">
        <v>146</v>
      </c>
      <c r="O85" s="167"/>
    </row>
    <row r="86" spans="1:15" hidden="1" x14ac:dyDescent="0.2">
      <c r="A86" s="175"/>
      <c r="B86" s="177"/>
      <c r="C86" s="241" t="s">
        <v>147</v>
      </c>
      <c r="D86" s="242"/>
      <c r="E86" s="178">
        <v>0.8</v>
      </c>
      <c r="F86" s="179"/>
      <c r="G86" s="180"/>
      <c r="M86" s="176" t="s">
        <v>147</v>
      </c>
      <c r="O86" s="167"/>
    </row>
    <row r="87" spans="1:15" hidden="1" x14ac:dyDescent="0.2">
      <c r="A87" s="175"/>
      <c r="B87" s="177"/>
      <c r="C87" s="241" t="s">
        <v>148</v>
      </c>
      <c r="D87" s="242"/>
      <c r="E87" s="178">
        <v>-6.7500000000000004E-2</v>
      </c>
      <c r="F87" s="179"/>
      <c r="G87" s="180"/>
      <c r="M87" s="176" t="s">
        <v>148</v>
      </c>
      <c r="O87" s="167"/>
    </row>
    <row r="88" spans="1:15" hidden="1" x14ac:dyDescent="0.2">
      <c r="A88" s="175"/>
      <c r="B88" s="177"/>
      <c r="C88" s="241" t="s">
        <v>149</v>
      </c>
      <c r="D88" s="242"/>
      <c r="E88" s="178">
        <v>0.27</v>
      </c>
      <c r="F88" s="179"/>
      <c r="G88" s="180"/>
      <c r="M88" s="176" t="s">
        <v>149</v>
      </c>
      <c r="O88" s="167"/>
    </row>
    <row r="89" spans="1:15" hidden="1" x14ac:dyDescent="0.2">
      <c r="A89" s="175"/>
      <c r="B89" s="177"/>
      <c r="C89" s="243" t="s">
        <v>95</v>
      </c>
      <c r="D89" s="242"/>
      <c r="E89" s="201">
        <v>64.519900000000007</v>
      </c>
      <c r="F89" s="179"/>
      <c r="G89" s="180"/>
      <c r="M89" s="176" t="s">
        <v>95</v>
      </c>
      <c r="O89" s="167"/>
    </row>
    <row r="90" spans="1:15" ht="22.5" hidden="1" x14ac:dyDescent="0.2">
      <c r="A90" s="175"/>
      <c r="B90" s="177"/>
      <c r="C90" s="241" t="s">
        <v>150</v>
      </c>
      <c r="D90" s="242"/>
      <c r="E90" s="178">
        <v>285.04039999999998</v>
      </c>
      <c r="F90" s="179"/>
      <c r="G90" s="180"/>
      <c r="M90" s="176" t="s">
        <v>150</v>
      </c>
      <c r="O90" s="167"/>
    </row>
    <row r="91" spans="1:15" hidden="1" x14ac:dyDescent="0.2">
      <c r="A91" s="175"/>
      <c r="B91" s="177"/>
      <c r="C91" s="241" t="s">
        <v>151</v>
      </c>
      <c r="D91" s="242"/>
      <c r="E91" s="178">
        <v>3.8250000000000002</v>
      </c>
      <c r="F91" s="179"/>
      <c r="G91" s="180"/>
      <c r="M91" s="176" t="s">
        <v>151</v>
      </c>
      <c r="O91" s="167"/>
    </row>
    <row r="92" spans="1:15" hidden="1" x14ac:dyDescent="0.2">
      <c r="A92" s="175"/>
      <c r="B92" s="177"/>
      <c r="C92" s="241" t="s">
        <v>152</v>
      </c>
      <c r="D92" s="242"/>
      <c r="E92" s="178">
        <v>-1.7519</v>
      </c>
      <c r="F92" s="179"/>
      <c r="G92" s="180"/>
      <c r="M92" s="176" t="s">
        <v>152</v>
      </c>
      <c r="O92" s="167"/>
    </row>
    <row r="93" spans="1:15" hidden="1" x14ac:dyDescent="0.2">
      <c r="A93" s="175"/>
      <c r="B93" s="177"/>
      <c r="C93" s="241" t="s">
        <v>153</v>
      </c>
      <c r="D93" s="242"/>
      <c r="E93" s="178">
        <v>-3.6966000000000001</v>
      </c>
      <c r="F93" s="179"/>
      <c r="G93" s="180"/>
      <c r="M93" s="176" t="s">
        <v>153</v>
      </c>
      <c r="O93" s="167"/>
    </row>
    <row r="94" spans="1:15" hidden="1" x14ac:dyDescent="0.2">
      <c r="A94" s="175"/>
      <c r="B94" s="177"/>
      <c r="C94" s="243" t="s">
        <v>95</v>
      </c>
      <c r="D94" s="242"/>
      <c r="E94" s="201">
        <v>283.4169</v>
      </c>
      <c r="F94" s="179"/>
      <c r="G94" s="180"/>
      <c r="M94" s="176" t="s">
        <v>95</v>
      </c>
      <c r="O94" s="167"/>
    </row>
    <row r="95" spans="1:15" hidden="1" x14ac:dyDescent="0.2">
      <c r="A95" s="175"/>
      <c r="B95" s="177"/>
      <c r="C95" s="241" t="s">
        <v>154</v>
      </c>
      <c r="D95" s="242"/>
      <c r="E95" s="178">
        <v>33.509700000000002</v>
      </c>
      <c r="F95" s="179"/>
      <c r="G95" s="180"/>
      <c r="M95" s="176" t="s">
        <v>154</v>
      </c>
      <c r="O95" s="167"/>
    </row>
    <row r="96" spans="1:15" hidden="1" x14ac:dyDescent="0.2">
      <c r="A96" s="175"/>
      <c r="B96" s="177"/>
      <c r="C96" s="241" t="s">
        <v>155</v>
      </c>
      <c r="D96" s="242"/>
      <c r="E96" s="178">
        <v>0.80249999999999999</v>
      </c>
      <c r="F96" s="179"/>
      <c r="G96" s="180"/>
      <c r="M96" s="176" t="s">
        <v>155</v>
      </c>
      <c r="O96" s="167"/>
    </row>
    <row r="97" spans="1:104" hidden="1" x14ac:dyDescent="0.2">
      <c r="A97" s="175"/>
      <c r="B97" s="177"/>
      <c r="C97" s="241" t="s">
        <v>156</v>
      </c>
      <c r="D97" s="242"/>
      <c r="E97" s="178">
        <v>-7.8200000000000006E-2</v>
      </c>
      <c r="F97" s="179"/>
      <c r="G97" s="180"/>
      <c r="M97" s="176" t="s">
        <v>156</v>
      </c>
      <c r="O97" s="167"/>
    </row>
    <row r="98" spans="1:104" hidden="1" x14ac:dyDescent="0.2">
      <c r="A98" s="175"/>
      <c r="B98" s="177"/>
      <c r="C98" s="243" t="s">
        <v>95</v>
      </c>
      <c r="D98" s="242"/>
      <c r="E98" s="201">
        <v>34.234000000000002</v>
      </c>
      <c r="F98" s="179"/>
      <c r="G98" s="180"/>
      <c r="M98" s="176" t="s">
        <v>95</v>
      </c>
      <c r="O98" s="167"/>
    </row>
    <row r="99" spans="1:104" hidden="1" x14ac:dyDescent="0.2">
      <c r="A99" s="175"/>
      <c r="B99" s="177"/>
      <c r="C99" s="241" t="s">
        <v>157</v>
      </c>
      <c r="D99" s="242"/>
      <c r="E99" s="178">
        <v>25.174800000000001</v>
      </c>
      <c r="F99" s="179"/>
      <c r="G99" s="180"/>
      <c r="M99" s="176" t="s">
        <v>157</v>
      </c>
      <c r="O99" s="167"/>
    </row>
    <row r="100" spans="1:104" hidden="1" x14ac:dyDescent="0.2">
      <c r="A100" s="175"/>
      <c r="B100" s="177"/>
      <c r="C100" s="241" t="s">
        <v>158</v>
      </c>
      <c r="D100" s="242"/>
      <c r="E100" s="178">
        <v>0.4</v>
      </c>
      <c r="F100" s="179"/>
      <c r="G100" s="180"/>
      <c r="M100" s="176" t="s">
        <v>158</v>
      </c>
      <c r="O100" s="167"/>
    </row>
    <row r="101" spans="1:104" hidden="1" x14ac:dyDescent="0.2">
      <c r="A101" s="175"/>
      <c r="B101" s="177"/>
      <c r="C101" s="241" t="s">
        <v>159</v>
      </c>
      <c r="D101" s="242"/>
      <c r="E101" s="178">
        <v>-0.24</v>
      </c>
      <c r="F101" s="179"/>
      <c r="G101" s="180"/>
      <c r="M101" s="176" t="s">
        <v>159</v>
      </c>
      <c r="O101" s="167"/>
    </row>
    <row r="102" spans="1:104" x14ac:dyDescent="0.2">
      <c r="A102" s="168">
        <v>5</v>
      </c>
      <c r="B102" s="169" t="s">
        <v>160</v>
      </c>
      <c r="C102" s="170" t="s">
        <v>161</v>
      </c>
      <c r="D102" s="171" t="s">
        <v>91</v>
      </c>
      <c r="E102" s="172">
        <v>1146.4109000000001</v>
      </c>
      <c r="F102" s="215" t="s">
        <v>910</v>
      </c>
      <c r="G102" s="173"/>
      <c r="O102" s="167">
        <v>2</v>
      </c>
      <c r="AA102" s="143">
        <v>12</v>
      </c>
      <c r="AB102" s="143">
        <v>0</v>
      </c>
      <c r="AC102" s="143">
        <v>90</v>
      </c>
      <c r="AZ102" s="143">
        <v>1</v>
      </c>
      <c r="BA102" s="143">
        <f>IF(AZ102=1,G102,0)</f>
        <v>0</v>
      </c>
      <c r="BB102" s="143">
        <f>IF(AZ102=2,G102,0)</f>
        <v>0</v>
      </c>
      <c r="BC102" s="143">
        <f>IF(AZ102=3,G102,0)</f>
        <v>0</v>
      </c>
      <c r="BD102" s="143">
        <f>IF(AZ102=4,G102,0)</f>
        <v>0</v>
      </c>
      <c r="BE102" s="143">
        <f>IF(AZ102=5,G102,0)</f>
        <v>0</v>
      </c>
      <c r="CA102" s="174">
        <v>12</v>
      </c>
      <c r="CB102" s="174">
        <v>0</v>
      </c>
      <c r="CZ102" s="143">
        <v>0</v>
      </c>
    </row>
    <row r="103" spans="1:104" hidden="1" x14ac:dyDescent="0.2">
      <c r="A103" s="175"/>
      <c r="B103" s="177"/>
      <c r="C103" s="241" t="s">
        <v>162</v>
      </c>
      <c r="D103" s="242"/>
      <c r="E103" s="178">
        <v>0</v>
      </c>
      <c r="F103" s="179"/>
      <c r="G103" s="180"/>
      <c r="M103" s="176" t="s">
        <v>162</v>
      </c>
      <c r="O103" s="167"/>
    </row>
    <row r="104" spans="1:104" hidden="1" x14ac:dyDescent="0.2">
      <c r="A104" s="175"/>
      <c r="B104" s="177"/>
      <c r="C104" s="241" t="s">
        <v>163</v>
      </c>
      <c r="D104" s="242"/>
      <c r="E104" s="178">
        <v>80.28</v>
      </c>
      <c r="F104" s="179"/>
      <c r="G104" s="180"/>
      <c r="M104" s="176" t="s">
        <v>163</v>
      </c>
      <c r="O104" s="167"/>
    </row>
    <row r="105" spans="1:104" hidden="1" x14ac:dyDescent="0.2">
      <c r="A105" s="175"/>
      <c r="B105" s="177"/>
      <c r="C105" s="241" t="s">
        <v>164</v>
      </c>
      <c r="D105" s="242"/>
      <c r="E105" s="178">
        <v>2.16</v>
      </c>
      <c r="F105" s="179"/>
      <c r="G105" s="180"/>
      <c r="M105" s="176" t="s">
        <v>164</v>
      </c>
      <c r="O105" s="167"/>
    </row>
    <row r="106" spans="1:104" hidden="1" x14ac:dyDescent="0.2">
      <c r="A106" s="175"/>
      <c r="B106" s="177"/>
      <c r="C106" s="241" t="s">
        <v>165</v>
      </c>
      <c r="D106" s="242"/>
      <c r="E106" s="178">
        <v>1.2825</v>
      </c>
      <c r="F106" s="179"/>
      <c r="G106" s="180"/>
      <c r="M106" s="176" t="s">
        <v>165</v>
      </c>
      <c r="O106" s="167"/>
    </row>
    <row r="107" spans="1:104" hidden="1" x14ac:dyDescent="0.2">
      <c r="A107" s="175"/>
      <c r="B107" s="177"/>
      <c r="C107" s="241" t="s">
        <v>166</v>
      </c>
      <c r="D107" s="242"/>
      <c r="E107" s="178">
        <v>-1.7729999999999999</v>
      </c>
      <c r="F107" s="179"/>
      <c r="G107" s="180"/>
      <c r="M107" s="176" t="s">
        <v>166</v>
      </c>
      <c r="O107" s="167"/>
    </row>
    <row r="108" spans="1:104" hidden="1" x14ac:dyDescent="0.2">
      <c r="A108" s="175"/>
      <c r="B108" s="177"/>
      <c r="C108" s="241" t="s">
        <v>167</v>
      </c>
      <c r="D108" s="242"/>
      <c r="E108" s="178">
        <v>-1.5</v>
      </c>
      <c r="F108" s="179"/>
      <c r="G108" s="180"/>
      <c r="M108" s="176" t="s">
        <v>167</v>
      </c>
      <c r="O108" s="167"/>
    </row>
    <row r="109" spans="1:104" hidden="1" x14ac:dyDescent="0.2">
      <c r="A109" s="175"/>
      <c r="B109" s="177"/>
      <c r="C109" s="241" t="s">
        <v>168</v>
      </c>
      <c r="D109" s="242"/>
      <c r="E109" s="178">
        <v>-4.32</v>
      </c>
      <c r="F109" s="179"/>
      <c r="G109" s="180"/>
      <c r="M109" s="176" t="s">
        <v>168</v>
      </c>
      <c r="O109" s="167"/>
    </row>
    <row r="110" spans="1:104" hidden="1" x14ac:dyDescent="0.2">
      <c r="A110" s="175"/>
      <c r="B110" s="177"/>
      <c r="C110" s="241" t="s">
        <v>169</v>
      </c>
      <c r="D110" s="242"/>
      <c r="E110" s="178">
        <v>2.16</v>
      </c>
      <c r="F110" s="179"/>
      <c r="G110" s="180"/>
      <c r="M110" s="176" t="s">
        <v>169</v>
      </c>
      <c r="O110" s="167"/>
    </row>
    <row r="111" spans="1:104" hidden="1" x14ac:dyDescent="0.2">
      <c r="A111" s="175"/>
      <c r="B111" s="177"/>
      <c r="C111" s="243" t="s">
        <v>95</v>
      </c>
      <c r="D111" s="242"/>
      <c r="E111" s="201">
        <v>78.289500000000004</v>
      </c>
      <c r="F111" s="179"/>
      <c r="G111" s="180"/>
      <c r="M111" s="176" t="s">
        <v>95</v>
      </c>
      <c r="O111" s="167"/>
    </row>
    <row r="112" spans="1:104" ht="22.5" hidden="1" x14ac:dyDescent="0.2">
      <c r="A112" s="175"/>
      <c r="B112" s="177"/>
      <c r="C112" s="241" t="s">
        <v>170</v>
      </c>
      <c r="D112" s="242"/>
      <c r="E112" s="178">
        <v>115.41</v>
      </c>
      <c r="F112" s="179"/>
      <c r="G112" s="180"/>
      <c r="M112" s="176" t="s">
        <v>170</v>
      </c>
      <c r="O112" s="167"/>
    </row>
    <row r="113" spans="1:15" hidden="1" x14ac:dyDescent="0.2">
      <c r="A113" s="175"/>
      <c r="B113" s="177"/>
      <c r="C113" s="241" t="s">
        <v>166</v>
      </c>
      <c r="D113" s="242"/>
      <c r="E113" s="178">
        <v>-1.7729999999999999</v>
      </c>
      <c r="F113" s="179"/>
      <c r="G113" s="180"/>
      <c r="M113" s="176" t="s">
        <v>166</v>
      </c>
      <c r="O113" s="167"/>
    </row>
    <row r="114" spans="1:15" hidden="1" x14ac:dyDescent="0.2">
      <c r="A114" s="175"/>
      <c r="B114" s="177"/>
      <c r="C114" s="241" t="s">
        <v>171</v>
      </c>
      <c r="D114" s="242"/>
      <c r="E114" s="178">
        <v>-1.5</v>
      </c>
      <c r="F114" s="179"/>
      <c r="G114" s="180"/>
      <c r="M114" s="176" t="s">
        <v>171</v>
      </c>
      <c r="O114" s="167"/>
    </row>
    <row r="115" spans="1:15" hidden="1" x14ac:dyDescent="0.2">
      <c r="A115" s="175"/>
      <c r="B115" s="177"/>
      <c r="C115" s="241" t="s">
        <v>172</v>
      </c>
      <c r="D115" s="242"/>
      <c r="E115" s="178">
        <v>-2.16</v>
      </c>
      <c r="F115" s="179"/>
      <c r="G115" s="180"/>
      <c r="M115" s="176" t="s">
        <v>172</v>
      </c>
      <c r="O115" s="167"/>
    </row>
    <row r="116" spans="1:15" hidden="1" x14ac:dyDescent="0.2">
      <c r="A116" s="175"/>
      <c r="B116" s="177"/>
      <c r="C116" s="241" t="s">
        <v>173</v>
      </c>
      <c r="D116" s="242"/>
      <c r="E116" s="178">
        <v>1.44</v>
      </c>
      <c r="F116" s="179"/>
      <c r="G116" s="180"/>
      <c r="M116" s="176" t="s">
        <v>173</v>
      </c>
      <c r="O116" s="167"/>
    </row>
    <row r="117" spans="1:15" hidden="1" x14ac:dyDescent="0.2">
      <c r="A117" s="175"/>
      <c r="B117" s="177"/>
      <c r="C117" s="243" t="s">
        <v>95</v>
      </c>
      <c r="D117" s="242"/>
      <c r="E117" s="201">
        <v>111.417</v>
      </c>
      <c r="F117" s="179"/>
      <c r="G117" s="180"/>
      <c r="M117" s="176" t="s">
        <v>95</v>
      </c>
      <c r="O117" s="167"/>
    </row>
    <row r="118" spans="1:15" hidden="1" x14ac:dyDescent="0.2">
      <c r="A118" s="175"/>
      <c r="B118" s="177"/>
      <c r="C118" s="241" t="s">
        <v>174</v>
      </c>
      <c r="D118" s="242"/>
      <c r="E118" s="178">
        <v>66.3</v>
      </c>
      <c r="F118" s="179"/>
      <c r="G118" s="180"/>
      <c r="M118" s="176" t="s">
        <v>174</v>
      </c>
      <c r="O118" s="167"/>
    </row>
    <row r="119" spans="1:15" hidden="1" x14ac:dyDescent="0.2">
      <c r="A119" s="175"/>
      <c r="B119" s="177"/>
      <c r="C119" s="241" t="s">
        <v>175</v>
      </c>
      <c r="D119" s="242"/>
      <c r="E119" s="178">
        <v>-3.5459999999999998</v>
      </c>
      <c r="F119" s="179"/>
      <c r="G119" s="180"/>
      <c r="M119" s="176" t="s">
        <v>175</v>
      </c>
      <c r="O119" s="167"/>
    </row>
    <row r="120" spans="1:15" hidden="1" x14ac:dyDescent="0.2">
      <c r="A120" s="175"/>
      <c r="B120" s="177"/>
      <c r="C120" s="241" t="s">
        <v>176</v>
      </c>
      <c r="D120" s="242"/>
      <c r="E120" s="178">
        <v>-1.1000000000000001</v>
      </c>
      <c r="F120" s="179"/>
      <c r="G120" s="180"/>
      <c r="M120" s="176" t="s">
        <v>176</v>
      </c>
      <c r="O120" s="167"/>
    </row>
    <row r="121" spans="1:15" hidden="1" x14ac:dyDescent="0.2">
      <c r="A121" s="175"/>
      <c r="B121" s="177"/>
      <c r="C121" s="241" t="s">
        <v>177</v>
      </c>
      <c r="D121" s="242"/>
      <c r="E121" s="178">
        <v>0.96</v>
      </c>
      <c r="F121" s="179"/>
      <c r="G121" s="180"/>
      <c r="M121" s="176" t="s">
        <v>177</v>
      </c>
      <c r="O121" s="167"/>
    </row>
    <row r="122" spans="1:15" hidden="1" x14ac:dyDescent="0.2">
      <c r="A122" s="175"/>
      <c r="B122" s="177"/>
      <c r="C122" s="241" t="s">
        <v>178</v>
      </c>
      <c r="D122" s="242"/>
      <c r="E122" s="178">
        <v>-1.44</v>
      </c>
      <c r="F122" s="179"/>
      <c r="G122" s="180"/>
      <c r="M122" s="176" t="s">
        <v>178</v>
      </c>
      <c r="O122" s="167"/>
    </row>
    <row r="123" spans="1:15" hidden="1" x14ac:dyDescent="0.2">
      <c r="A123" s="175"/>
      <c r="B123" s="177"/>
      <c r="C123" s="241" t="s">
        <v>179</v>
      </c>
      <c r="D123" s="242"/>
      <c r="E123" s="178">
        <v>-3.5</v>
      </c>
      <c r="F123" s="179"/>
      <c r="G123" s="180"/>
      <c r="M123" s="176" t="s">
        <v>179</v>
      </c>
      <c r="O123" s="167"/>
    </row>
    <row r="124" spans="1:15" hidden="1" x14ac:dyDescent="0.2">
      <c r="A124" s="175"/>
      <c r="B124" s="177"/>
      <c r="C124" s="243" t="s">
        <v>95</v>
      </c>
      <c r="D124" s="242"/>
      <c r="E124" s="201">
        <v>57.673999999999999</v>
      </c>
      <c r="F124" s="179"/>
      <c r="G124" s="180"/>
      <c r="M124" s="176" t="s">
        <v>95</v>
      </c>
      <c r="O124" s="167"/>
    </row>
    <row r="125" spans="1:15" hidden="1" x14ac:dyDescent="0.2">
      <c r="A125" s="175"/>
      <c r="B125" s="177"/>
      <c r="C125" s="241" t="s">
        <v>180</v>
      </c>
      <c r="D125" s="242"/>
      <c r="E125" s="178">
        <v>31.89</v>
      </c>
      <c r="F125" s="179"/>
      <c r="G125" s="180"/>
      <c r="M125" s="176" t="s">
        <v>180</v>
      </c>
      <c r="O125" s="167"/>
    </row>
    <row r="126" spans="1:15" hidden="1" x14ac:dyDescent="0.2">
      <c r="A126" s="175"/>
      <c r="B126" s="177"/>
      <c r="C126" s="241" t="s">
        <v>175</v>
      </c>
      <c r="D126" s="242"/>
      <c r="E126" s="178">
        <v>-3.5459999999999998</v>
      </c>
      <c r="F126" s="179"/>
      <c r="G126" s="180"/>
      <c r="M126" s="176" t="s">
        <v>175</v>
      </c>
      <c r="O126" s="167"/>
    </row>
    <row r="127" spans="1:15" hidden="1" x14ac:dyDescent="0.2">
      <c r="A127" s="175"/>
      <c r="B127" s="177"/>
      <c r="C127" s="241" t="s">
        <v>176</v>
      </c>
      <c r="D127" s="242"/>
      <c r="E127" s="178">
        <v>-1.1000000000000001</v>
      </c>
      <c r="F127" s="179"/>
      <c r="G127" s="180"/>
      <c r="M127" s="176" t="s">
        <v>176</v>
      </c>
      <c r="O127" s="167"/>
    </row>
    <row r="128" spans="1:15" hidden="1" x14ac:dyDescent="0.2">
      <c r="A128" s="175"/>
      <c r="B128" s="177"/>
      <c r="C128" s="241" t="s">
        <v>181</v>
      </c>
      <c r="D128" s="242"/>
      <c r="E128" s="178">
        <v>0.38400000000000001</v>
      </c>
      <c r="F128" s="179"/>
      <c r="G128" s="180"/>
      <c r="M128" s="176" t="s">
        <v>181</v>
      </c>
      <c r="O128" s="167"/>
    </row>
    <row r="129" spans="1:15" hidden="1" x14ac:dyDescent="0.2">
      <c r="A129" s="175"/>
      <c r="B129" s="177"/>
      <c r="C129" s="243" t="s">
        <v>95</v>
      </c>
      <c r="D129" s="242"/>
      <c r="E129" s="201">
        <v>27.628</v>
      </c>
      <c r="F129" s="179"/>
      <c r="G129" s="180"/>
      <c r="M129" s="176" t="s">
        <v>95</v>
      </c>
      <c r="O129" s="167"/>
    </row>
    <row r="130" spans="1:15" hidden="1" x14ac:dyDescent="0.2">
      <c r="A130" s="175"/>
      <c r="B130" s="177"/>
      <c r="C130" s="241" t="s">
        <v>182</v>
      </c>
      <c r="D130" s="242"/>
      <c r="E130" s="178">
        <v>53.16</v>
      </c>
      <c r="F130" s="179"/>
      <c r="G130" s="180"/>
      <c r="M130" s="176" t="s">
        <v>182</v>
      </c>
      <c r="O130" s="167"/>
    </row>
    <row r="131" spans="1:15" hidden="1" x14ac:dyDescent="0.2">
      <c r="A131" s="175"/>
      <c r="B131" s="177"/>
      <c r="C131" s="241" t="s">
        <v>166</v>
      </c>
      <c r="D131" s="242"/>
      <c r="E131" s="178">
        <v>-1.7729999999999999</v>
      </c>
      <c r="F131" s="179"/>
      <c r="G131" s="180"/>
      <c r="M131" s="176" t="s">
        <v>166</v>
      </c>
      <c r="O131" s="167"/>
    </row>
    <row r="132" spans="1:15" hidden="1" x14ac:dyDescent="0.2">
      <c r="A132" s="175"/>
      <c r="B132" s="177"/>
      <c r="C132" s="243" t="s">
        <v>95</v>
      </c>
      <c r="D132" s="242"/>
      <c r="E132" s="201">
        <v>51.386999999999993</v>
      </c>
      <c r="F132" s="179"/>
      <c r="G132" s="180"/>
      <c r="M132" s="176" t="s">
        <v>95</v>
      </c>
      <c r="O132" s="167"/>
    </row>
    <row r="133" spans="1:15" hidden="1" x14ac:dyDescent="0.2">
      <c r="A133" s="175"/>
      <c r="B133" s="177"/>
      <c r="C133" s="241" t="s">
        <v>183</v>
      </c>
      <c r="D133" s="242"/>
      <c r="E133" s="178">
        <v>80.25</v>
      </c>
      <c r="F133" s="179"/>
      <c r="G133" s="180"/>
      <c r="M133" s="176" t="s">
        <v>183</v>
      </c>
      <c r="O133" s="167"/>
    </row>
    <row r="134" spans="1:15" hidden="1" x14ac:dyDescent="0.2">
      <c r="A134" s="175"/>
      <c r="B134" s="177"/>
      <c r="C134" s="241" t="s">
        <v>184</v>
      </c>
      <c r="D134" s="242"/>
      <c r="E134" s="178">
        <v>-3.3490000000000002</v>
      </c>
      <c r="F134" s="179"/>
      <c r="G134" s="180"/>
      <c r="M134" s="176" t="s">
        <v>184</v>
      </c>
      <c r="O134" s="167"/>
    </row>
    <row r="135" spans="1:15" hidden="1" x14ac:dyDescent="0.2">
      <c r="A135" s="175"/>
      <c r="B135" s="177"/>
      <c r="C135" s="241" t="s">
        <v>185</v>
      </c>
      <c r="D135" s="242"/>
      <c r="E135" s="178">
        <v>-0.72</v>
      </c>
      <c r="F135" s="179"/>
      <c r="G135" s="180"/>
      <c r="M135" s="176" t="s">
        <v>185</v>
      </c>
      <c r="O135" s="167"/>
    </row>
    <row r="136" spans="1:15" hidden="1" x14ac:dyDescent="0.2">
      <c r="A136" s="175"/>
      <c r="B136" s="177"/>
      <c r="C136" s="241" t="s">
        <v>186</v>
      </c>
      <c r="D136" s="242"/>
      <c r="E136" s="178">
        <v>0.48</v>
      </c>
      <c r="F136" s="179"/>
      <c r="G136" s="180"/>
      <c r="M136" s="176" t="s">
        <v>186</v>
      </c>
      <c r="O136" s="167"/>
    </row>
    <row r="137" spans="1:15" hidden="1" x14ac:dyDescent="0.2">
      <c r="A137" s="175"/>
      <c r="B137" s="177"/>
      <c r="C137" s="243" t="s">
        <v>95</v>
      </c>
      <c r="D137" s="242"/>
      <c r="E137" s="201">
        <v>76.661000000000001</v>
      </c>
      <c r="F137" s="179"/>
      <c r="G137" s="180"/>
      <c r="M137" s="176" t="s">
        <v>95</v>
      </c>
      <c r="O137" s="167"/>
    </row>
    <row r="138" spans="1:15" hidden="1" x14ac:dyDescent="0.2">
      <c r="A138" s="175"/>
      <c r="B138" s="177"/>
      <c r="C138" s="241" t="s">
        <v>187</v>
      </c>
      <c r="D138" s="242"/>
      <c r="E138" s="178">
        <v>88.2</v>
      </c>
      <c r="F138" s="179"/>
      <c r="G138" s="180"/>
      <c r="M138" s="176" t="s">
        <v>187</v>
      </c>
      <c r="O138" s="167"/>
    </row>
    <row r="139" spans="1:15" hidden="1" x14ac:dyDescent="0.2">
      <c r="A139" s="175"/>
      <c r="B139" s="177"/>
      <c r="C139" s="241" t="s">
        <v>188</v>
      </c>
      <c r="D139" s="242"/>
      <c r="E139" s="178">
        <v>-5.52</v>
      </c>
      <c r="F139" s="179"/>
      <c r="G139" s="180"/>
      <c r="M139" s="176" t="s">
        <v>188</v>
      </c>
      <c r="O139" s="167"/>
    </row>
    <row r="140" spans="1:15" hidden="1" x14ac:dyDescent="0.2">
      <c r="A140" s="175"/>
      <c r="B140" s="177"/>
      <c r="C140" s="241" t="s">
        <v>189</v>
      </c>
      <c r="D140" s="242"/>
      <c r="E140" s="178">
        <v>-16.154</v>
      </c>
      <c r="F140" s="179"/>
      <c r="G140" s="180"/>
      <c r="M140" s="176" t="s">
        <v>189</v>
      </c>
      <c r="O140" s="167"/>
    </row>
    <row r="141" spans="1:15" hidden="1" x14ac:dyDescent="0.2">
      <c r="A141" s="175"/>
      <c r="B141" s="177"/>
      <c r="C141" s="241" t="s">
        <v>190</v>
      </c>
      <c r="D141" s="242"/>
      <c r="E141" s="178">
        <v>1.8</v>
      </c>
      <c r="F141" s="179"/>
      <c r="G141" s="180"/>
      <c r="M141" s="176" t="s">
        <v>190</v>
      </c>
      <c r="O141" s="167"/>
    </row>
    <row r="142" spans="1:15" hidden="1" x14ac:dyDescent="0.2">
      <c r="A142" s="175"/>
      <c r="B142" s="177"/>
      <c r="C142" s="241" t="s">
        <v>191</v>
      </c>
      <c r="D142" s="242"/>
      <c r="E142" s="178">
        <v>1.95</v>
      </c>
      <c r="F142" s="179"/>
      <c r="G142" s="180"/>
      <c r="M142" s="176" t="s">
        <v>191</v>
      </c>
      <c r="O142" s="167"/>
    </row>
    <row r="143" spans="1:15" hidden="1" x14ac:dyDescent="0.2">
      <c r="A143" s="175"/>
      <c r="B143" s="177"/>
      <c r="C143" s="243" t="s">
        <v>95</v>
      </c>
      <c r="D143" s="242"/>
      <c r="E143" s="201">
        <v>70.27600000000001</v>
      </c>
      <c r="F143" s="179"/>
      <c r="G143" s="180"/>
      <c r="M143" s="176" t="s">
        <v>95</v>
      </c>
      <c r="O143" s="167"/>
    </row>
    <row r="144" spans="1:15" hidden="1" x14ac:dyDescent="0.2">
      <c r="A144" s="175"/>
      <c r="B144" s="177"/>
      <c r="C144" s="241" t="s">
        <v>192</v>
      </c>
      <c r="D144" s="242"/>
      <c r="E144" s="178">
        <v>79.319999999999993</v>
      </c>
      <c r="F144" s="179"/>
      <c r="G144" s="180"/>
      <c r="M144" s="176" t="s">
        <v>192</v>
      </c>
      <c r="O144" s="167"/>
    </row>
    <row r="145" spans="1:15" hidden="1" x14ac:dyDescent="0.2">
      <c r="A145" s="175"/>
      <c r="B145" s="177"/>
      <c r="C145" s="241" t="s">
        <v>193</v>
      </c>
      <c r="D145" s="242"/>
      <c r="E145" s="178">
        <v>-7.6829999999999998</v>
      </c>
      <c r="F145" s="179"/>
      <c r="G145" s="180"/>
      <c r="M145" s="176" t="s">
        <v>193</v>
      </c>
      <c r="O145" s="167"/>
    </row>
    <row r="146" spans="1:15" hidden="1" x14ac:dyDescent="0.2">
      <c r="A146" s="175"/>
      <c r="B146" s="177"/>
      <c r="C146" s="241" t="s">
        <v>194</v>
      </c>
      <c r="D146" s="242"/>
      <c r="E146" s="178">
        <v>2.76</v>
      </c>
      <c r="F146" s="179"/>
      <c r="G146" s="180"/>
      <c r="M146" s="176" t="s">
        <v>194</v>
      </c>
      <c r="O146" s="167"/>
    </row>
    <row r="147" spans="1:15" hidden="1" x14ac:dyDescent="0.2">
      <c r="A147" s="175"/>
      <c r="B147" s="177"/>
      <c r="C147" s="243" t="s">
        <v>95</v>
      </c>
      <c r="D147" s="242"/>
      <c r="E147" s="201">
        <v>74.397000000000006</v>
      </c>
      <c r="F147" s="179"/>
      <c r="G147" s="180"/>
      <c r="M147" s="176" t="s">
        <v>95</v>
      </c>
      <c r="O147" s="167"/>
    </row>
    <row r="148" spans="1:15" hidden="1" x14ac:dyDescent="0.2">
      <c r="A148" s="175"/>
      <c r="B148" s="177"/>
      <c r="C148" s="241" t="s">
        <v>195</v>
      </c>
      <c r="D148" s="242"/>
      <c r="E148" s="178">
        <v>187.15199999999999</v>
      </c>
      <c r="F148" s="179"/>
      <c r="G148" s="180"/>
      <c r="M148" s="176" t="s">
        <v>195</v>
      </c>
      <c r="O148" s="167"/>
    </row>
    <row r="149" spans="1:15" hidden="1" x14ac:dyDescent="0.2">
      <c r="A149" s="175"/>
      <c r="B149" s="177"/>
      <c r="C149" s="241" t="s">
        <v>196</v>
      </c>
      <c r="D149" s="242"/>
      <c r="E149" s="178">
        <v>7.8579999999999997</v>
      </c>
      <c r="F149" s="179"/>
      <c r="G149" s="180"/>
      <c r="M149" s="176" t="s">
        <v>196</v>
      </c>
      <c r="O149" s="167"/>
    </row>
    <row r="150" spans="1:15" hidden="1" x14ac:dyDescent="0.2">
      <c r="A150" s="175"/>
      <c r="B150" s="177"/>
      <c r="C150" s="241" t="s">
        <v>197</v>
      </c>
      <c r="D150" s="242"/>
      <c r="E150" s="178">
        <v>2.88</v>
      </c>
      <c r="F150" s="179"/>
      <c r="G150" s="180"/>
      <c r="M150" s="176" t="s">
        <v>197</v>
      </c>
      <c r="O150" s="167"/>
    </row>
    <row r="151" spans="1:15" hidden="1" x14ac:dyDescent="0.2">
      <c r="A151" s="175"/>
      <c r="B151" s="177"/>
      <c r="C151" s="241" t="s">
        <v>198</v>
      </c>
      <c r="D151" s="242"/>
      <c r="E151" s="178">
        <v>-0.86399999999999999</v>
      </c>
      <c r="F151" s="179"/>
      <c r="G151" s="180"/>
      <c r="M151" s="176" t="s">
        <v>198</v>
      </c>
      <c r="O151" s="167"/>
    </row>
    <row r="152" spans="1:15" hidden="1" x14ac:dyDescent="0.2">
      <c r="A152" s="175"/>
      <c r="B152" s="177"/>
      <c r="C152" s="241" t="s">
        <v>199</v>
      </c>
      <c r="D152" s="242"/>
      <c r="E152" s="178">
        <v>-5.52</v>
      </c>
      <c r="F152" s="179"/>
      <c r="G152" s="180"/>
      <c r="M152" s="176" t="s">
        <v>199</v>
      </c>
      <c r="O152" s="167"/>
    </row>
    <row r="153" spans="1:15" hidden="1" x14ac:dyDescent="0.2">
      <c r="A153" s="175"/>
      <c r="B153" s="177"/>
      <c r="C153" s="241" t="s">
        <v>200</v>
      </c>
      <c r="D153" s="242"/>
      <c r="E153" s="178">
        <v>-22.655000000000001</v>
      </c>
      <c r="F153" s="179"/>
      <c r="G153" s="180"/>
      <c r="M153" s="176" t="s">
        <v>200</v>
      </c>
      <c r="O153" s="167"/>
    </row>
    <row r="154" spans="1:15" hidden="1" x14ac:dyDescent="0.2">
      <c r="A154" s="175"/>
      <c r="B154" s="177"/>
      <c r="C154" s="243" t="s">
        <v>95</v>
      </c>
      <c r="D154" s="242"/>
      <c r="E154" s="201">
        <v>168.85099999999997</v>
      </c>
      <c r="F154" s="179"/>
      <c r="G154" s="180"/>
      <c r="M154" s="176" t="s">
        <v>95</v>
      </c>
      <c r="O154" s="167"/>
    </row>
    <row r="155" spans="1:15" hidden="1" x14ac:dyDescent="0.2">
      <c r="A155" s="175"/>
      <c r="B155" s="177"/>
      <c r="C155" s="241" t="s">
        <v>201</v>
      </c>
      <c r="D155" s="242"/>
      <c r="E155" s="178">
        <v>211.62</v>
      </c>
      <c r="F155" s="179"/>
      <c r="G155" s="180"/>
      <c r="M155" s="176" t="s">
        <v>201</v>
      </c>
      <c r="O155" s="167"/>
    </row>
    <row r="156" spans="1:15" ht="33.75" hidden="1" x14ac:dyDescent="0.2">
      <c r="A156" s="175"/>
      <c r="B156" s="177"/>
      <c r="C156" s="241" t="s">
        <v>202</v>
      </c>
      <c r="D156" s="242"/>
      <c r="E156" s="178">
        <v>61.604999999999997</v>
      </c>
      <c r="F156" s="179"/>
      <c r="G156" s="180"/>
      <c r="M156" s="176" t="s">
        <v>202</v>
      </c>
      <c r="O156" s="167"/>
    </row>
    <row r="157" spans="1:15" hidden="1" x14ac:dyDescent="0.2">
      <c r="A157" s="175"/>
      <c r="B157" s="177"/>
      <c r="C157" s="241" t="s">
        <v>203</v>
      </c>
      <c r="D157" s="242"/>
      <c r="E157" s="178">
        <v>15</v>
      </c>
      <c r="F157" s="179"/>
      <c r="G157" s="180"/>
      <c r="M157" s="176" t="s">
        <v>203</v>
      </c>
      <c r="O157" s="167"/>
    </row>
    <row r="158" spans="1:15" hidden="1" x14ac:dyDescent="0.2">
      <c r="A158" s="175"/>
      <c r="B158" s="177"/>
      <c r="C158" s="241" t="s">
        <v>204</v>
      </c>
      <c r="D158" s="242"/>
      <c r="E158" s="178">
        <v>31.2576</v>
      </c>
      <c r="F158" s="179"/>
      <c r="G158" s="180"/>
      <c r="M158" s="176" t="s">
        <v>204</v>
      </c>
      <c r="O158" s="167"/>
    </row>
    <row r="159" spans="1:15" hidden="1" x14ac:dyDescent="0.2">
      <c r="A159" s="175"/>
      <c r="B159" s="177"/>
      <c r="C159" s="241" t="s">
        <v>205</v>
      </c>
      <c r="D159" s="242"/>
      <c r="E159" s="178">
        <v>4.74</v>
      </c>
      <c r="F159" s="179"/>
      <c r="G159" s="180"/>
      <c r="M159" s="176" t="s">
        <v>205</v>
      </c>
      <c r="O159" s="167"/>
    </row>
    <row r="160" spans="1:15" hidden="1" x14ac:dyDescent="0.2">
      <c r="A160" s="175"/>
      <c r="B160" s="177"/>
      <c r="C160" s="241" t="s">
        <v>206</v>
      </c>
      <c r="D160" s="242"/>
      <c r="E160" s="178">
        <v>-12.805</v>
      </c>
      <c r="F160" s="179"/>
      <c r="G160" s="180"/>
      <c r="M160" s="176" t="s">
        <v>206</v>
      </c>
      <c r="O160" s="167"/>
    </row>
    <row r="161" spans="1:104" hidden="1" x14ac:dyDescent="0.2">
      <c r="A161" s="175"/>
      <c r="B161" s="177"/>
      <c r="C161" s="241" t="s">
        <v>207</v>
      </c>
      <c r="D161" s="242"/>
      <c r="E161" s="178">
        <v>-42.84</v>
      </c>
      <c r="F161" s="179"/>
      <c r="G161" s="180"/>
      <c r="M161" s="176" t="s">
        <v>207</v>
      </c>
      <c r="O161" s="167"/>
    </row>
    <row r="162" spans="1:104" hidden="1" x14ac:dyDescent="0.2">
      <c r="A162" s="175"/>
      <c r="B162" s="177"/>
      <c r="C162" s="243" t="s">
        <v>95</v>
      </c>
      <c r="D162" s="242"/>
      <c r="E162" s="201">
        <v>268.57760000000007</v>
      </c>
      <c r="F162" s="179"/>
      <c r="G162" s="180"/>
      <c r="M162" s="176" t="s">
        <v>95</v>
      </c>
      <c r="O162" s="167"/>
    </row>
    <row r="163" spans="1:104" hidden="1" x14ac:dyDescent="0.2">
      <c r="A163" s="175"/>
      <c r="B163" s="177"/>
      <c r="C163" s="241" t="s">
        <v>208</v>
      </c>
      <c r="D163" s="242"/>
      <c r="E163" s="178">
        <v>69.48</v>
      </c>
      <c r="F163" s="179"/>
      <c r="G163" s="180"/>
      <c r="M163" s="176" t="s">
        <v>208</v>
      </c>
      <c r="O163" s="167"/>
    </row>
    <row r="164" spans="1:104" hidden="1" x14ac:dyDescent="0.2">
      <c r="A164" s="175"/>
      <c r="B164" s="177"/>
      <c r="C164" s="241" t="s">
        <v>209</v>
      </c>
      <c r="D164" s="242"/>
      <c r="E164" s="178">
        <v>2.0099999999999998</v>
      </c>
      <c r="F164" s="179"/>
      <c r="G164" s="180"/>
      <c r="M164" s="176" t="s">
        <v>209</v>
      </c>
      <c r="O164" s="167"/>
    </row>
    <row r="165" spans="1:104" hidden="1" x14ac:dyDescent="0.2">
      <c r="A165" s="175"/>
      <c r="B165" s="177"/>
      <c r="C165" s="241" t="s">
        <v>210</v>
      </c>
      <c r="D165" s="242"/>
      <c r="E165" s="178">
        <v>-1.7729999999999999</v>
      </c>
      <c r="F165" s="179"/>
      <c r="G165" s="180"/>
      <c r="M165" s="176" t="s">
        <v>210</v>
      </c>
      <c r="O165" s="167"/>
    </row>
    <row r="166" spans="1:104" hidden="1" x14ac:dyDescent="0.2">
      <c r="A166" s="175"/>
      <c r="B166" s="177"/>
      <c r="C166" s="241" t="s">
        <v>211</v>
      </c>
      <c r="D166" s="242"/>
      <c r="E166" s="178">
        <v>-12.46</v>
      </c>
      <c r="F166" s="179"/>
      <c r="G166" s="180"/>
      <c r="M166" s="176" t="s">
        <v>211</v>
      </c>
      <c r="O166" s="167"/>
    </row>
    <row r="167" spans="1:104" hidden="1" x14ac:dyDescent="0.2">
      <c r="A167" s="175"/>
      <c r="B167" s="177"/>
      <c r="C167" s="241" t="s">
        <v>212</v>
      </c>
      <c r="D167" s="242"/>
      <c r="E167" s="178">
        <v>4.8</v>
      </c>
      <c r="F167" s="179"/>
      <c r="G167" s="180"/>
      <c r="M167" s="176" t="s">
        <v>212</v>
      </c>
      <c r="O167" s="167"/>
    </row>
    <row r="168" spans="1:104" hidden="1" x14ac:dyDescent="0.2">
      <c r="A168" s="175"/>
      <c r="B168" s="177"/>
      <c r="C168" s="243" t="s">
        <v>95</v>
      </c>
      <c r="D168" s="242"/>
      <c r="E168" s="201">
        <v>62.057000000000009</v>
      </c>
      <c r="F168" s="179"/>
      <c r="G168" s="180"/>
      <c r="M168" s="176" t="s">
        <v>95</v>
      </c>
      <c r="O168" s="167"/>
    </row>
    <row r="169" spans="1:104" hidden="1" x14ac:dyDescent="0.2">
      <c r="A169" s="175"/>
      <c r="B169" s="177"/>
      <c r="C169" s="241" t="s">
        <v>213</v>
      </c>
      <c r="D169" s="242"/>
      <c r="E169" s="178">
        <v>118.2</v>
      </c>
      <c r="F169" s="179"/>
      <c r="G169" s="180"/>
      <c r="M169" s="176" t="s">
        <v>213</v>
      </c>
      <c r="O169" s="167"/>
    </row>
    <row r="170" spans="1:104" hidden="1" x14ac:dyDescent="0.2">
      <c r="A170" s="175"/>
      <c r="B170" s="177"/>
      <c r="C170" s="241" t="s">
        <v>214</v>
      </c>
      <c r="D170" s="242"/>
      <c r="E170" s="178">
        <v>1.1088</v>
      </c>
      <c r="F170" s="179"/>
      <c r="G170" s="180"/>
      <c r="M170" s="176" t="s">
        <v>214</v>
      </c>
      <c r="O170" s="167"/>
    </row>
    <row r="171" spans="1:104" hidden="1" x14ac:dyDescent="0.2">
      <c r="A171" s="175"/>
      <c r="B171" s="177"/>
      <c r="C171" s="241" t="s">
        <v>215</v>
      </c>
      <c r="D171" s="242"/>
      <c r="E171" s="178">
        <v>-0.216</v>
      </c>
      <c r="F171" s="179"/>
      <c r="G171" s="180"/>
      <c r="M171" s="176" t="s">
        <v>215</v>
      </c>
      <c r="O171" s="167"/>
    </row>
    <row r="172" spans="1:104" hidden="1" x14ac:dyDescent="0.2">
      <c r="A172" s="175"/>
      <c r="B172" s="177"/>
      <c r="C172" s="241" t="s">
        <v>216</v>
      </c>
      <c r="D172" s="242"/>
      <c r="E172" s="178">
        <v>-19.896999999999998</v>
      </c>
      <c r="F172" s="179"/>
      <c r="G172" s="180"/>
      <c r="M172" s="176" t="s">
        <v>216</v>
      </c>
      <c r="O172" s="167"/>
    </row>
    <row r="173" spans="1:104" hidden="1" x14ac:dyDescent="0.2">
      <c r="A173" s="175"/>
      <c r="B173" s="177"/>
      <c r="C173" s="243" t="s">
        <v>95</v>
      </c>
      <c r="D173" s="242"/>
      <c r="E173" s="201">
        <v>99.19580000000002</v>
      </c>
      <c r="F173" s="179"/>
      <c r="G173" s="180"/>
      <c r="M173" s="176" t="s">
        <v>95</v>
      </c>
      <c r="O173" s="167"/>
    </row>
    <row r="174" spans="1:104" x14ac:dyDescent="0.2">
      <c r="A174" s="181"/>
      <c r="B174" s="182" t="s">
        <v>75</v>
      </c>
      <c r="C174" s="183" t="str">
        <f>CONCATENATE(B11," ",C11)</f>
        <v>09 Výpočet ploch konstrukcí-pouze VV (NEOCEŇOVAT!!)</v>
      </c>
      <c r="D174" s="184"/>
      <c r="E174" s="185"/>
      <c r="F174" s="186"/>
      <c r="G174" s="187"/>
      <c r="O174" s="167">
        <v>4</v>
      </c>
      <c r="BA174" s="188">
        <f>SUM(BA11:BA173)</f>
        <v>0</v>
      </c>
      <c r="BB174" s="188">
        <f>SUM(BB11:BB173)</f>
        <v>0</v>
      </c>
      <c r="BC174" s="188">
        <f>SUM(BC11:BC173)</f>
        <v>0</v>
      </c>
      <c r="BD174" s="188">
        <f>SUM(BD11:BD173)</f>
        <v>0</v>
      </c>
      <c r="BE174" s="188">
        <f>SUM(BE11:BE173)</f>
        <v>0</v>
      </c>
    </row>
    <row r="175" spans="1:104" x14ac:dyDescent="0.2">
      <c r="A175" s="160" t="s">
        <v>72</v>
      </c>
      <c r="B175" s="161" t="s">
        <v>73</v>
      </c>
      <c r="C175" s="162" t="s">
        <v>74</v>
      </c>
      <c r="D175" s="163"/>
      <c r="E175" s="164"/>
      <c r="F175" s="164"/>
      <c r="G175" s="165"/>
      <c r="H175" s="166"/>
      <c r="I175" s="166"/>
      <c r="O175" s="167">
        <v>1</v>
      </c>
    </row>
    <row r="176" spans="1:104" x14ac:dyDescent="0.2">
      <c r="A176" s="168">
        <v>6</v>
      </c>
      <c r="B176" s="169" t="s">
        <v>217</v>
      </c>
      <c r="C176" s="170" t="s">
        <v>218</v>
      </c>
      <c r="D176" s="171" t="s">
        <v>91</v>
      </c>
      <c r="E176" s="172">
        <v>11.4156</v>
      </c>
      <c r="F176" s="172"/>
      <c r="G176" s="173">
        <f>E176*F176</f>
        <v>0</v>
      </c>
      <c r="O176" s="167">
        <v>2</v>
      </c>
      <c r="AA176" s="143">
        <v>1</v>
      </c>
      <c r="AB176" s="143">
        <v>0</v>
      </c>
      <c r="AC176" s="143">
        <v>0</v>
      </c>
      <c r="AZ176" s="143">
        <v>1</v>
      </c>
      <c r="BA176" s="143">
        <f>IF(AZ176=1,G176,0)</f>
        <v>0</v>
      </c>
      <c r="BB176" s="143">
        <f>IF(AZ176=2,G176,0)</f>
        <v>0</v>
      </c>
      <c r="BC176" s="143">
        <f>IF(AZ176=3,G176,0)</f>
        <v>0</v>
      </c>
      <c r="BD176" s="143">
        <f>IF(AZ176=4,G176,0)</f>
        <v>0</v>
      </c>
      <c r="BE176" s="143">
        <f>IF(AZ176=5,G176,0)</f>
        <v>0</v>
      </c>
      <c r="CA176" s="174">
        <v>1</v>
      </c>
      <c r="CB176" s="174">
        <v>0</v>
      </c>
      <c r="CZ176" s="143">
        <v>0</v>
      </c>
    </row>
    <row r="177" spans="1:104" x14ac:dyDescent="0.2">
      <c r="A177" s="175"/>
      <c r="B177" s="177"/>
      <c r="C177" s="241" t="s">
        <v>117</v>
      </c>
      <c r="D177" s="242"/>
      <c r="E177" s="178">
        <v>0</v>
      </c>
      <c r="F177" s="179"/>
      <c r="G177" s="180"/>
      <c r="M177" s="176" t="s">
        <v>117</v>
      </c>
      <c r="O177" s="167"/>
    </row>
    <row r="178" spans="1:104" x14ac:dyDescent="0.2">
      <c r="A178" s="175"/>
      <c r="B178" s="177"/>
      <c r="C178" s="241" t="s">
        <v>118</v>
      </c>
      <c r="D178" s="242"/>
      <c r="E178" s="178">
        <v>11.4156</v>
      </c>
      <c r="F178" s="179"/>
      <c r="G178" s="180"/>
      <c r="M178" s="176" t="s">
        <v>118</v>
      </c>
      <c r="O178" s="167"/>
    </row>
    <row r="179" spans="1:104" x14ac:dyDescent="0.2">
      <c r="A179" s="168">
        <v>7</v>
      </c>
      <c r="B179" s="169" t="s">
        <v>219</v>
      </c>
      <c r="C179" s="170" t="s">
        <v>220</v>
      </c>
      <c r="D179" s="171" t="s">
        <v>91</v>
      </c>
      <c r="E179" s="172">
        <v>19.913799999999998</v>
      </c>
      <c r="F179" s="172"/>
      <c r="G179" s="173">
        <f>E179*F179</f>
        <v>0</v>
      </c>
      <c r="O179" s="167">
        <v>2</v>
      </c>
      <c r="AA179" s="143">
        <v>1</v>
      </c>
      <c r="AB179" s="143">
        <v>1</v>
      </c>
      <c r="AC179" s="143">
        <v>1</v>
      </c>
      <c r="AZ179" s="143">
        <v>1</v>
      </c>
      <c r="BA179" s="143">
        <f>IF(AZ179=1,G179,0)</f>
        <v>0</v>
      </c>
      <c r="BB179" s="143">
        <f>IF(AZ179=2,G179,0)</f>
        <v>0</v>
      </c>
      <c r="BC179" s="143">
        <f>IF(AZ179=3,G179,0)</f>
        <v>0</v>
      </c>
      <c r="BD179" s="143">
        <f>IF(AZ179=4,G179,0)</f>
        <v>0</v>
      </c>
      <c r="BE179" s="143">
        <f>IF(AZ179=5,G179,0)</f>
        <v>0</v>
      </c>
      <c r="CA179" s="174">
        <v>1</v>
      </c>
      <c r="CB179" s="174">
        <v>1</v>
      </c>
      <c r="CZ179" s="143">
        <v>0</v>
      </c>
    </row>
    <row r="180" spans="1:104" x14ac:dyDescent="0.2">
      <c r="A180" s="175"/>
      <c r="B180" s="177"/>
      <c r="C180" s="241" t="s">
        <v>117</v>
      </c>
      <c r="D180" s="242"/>
      <c r="E180" s="178">
        <v>0</v>
      </c>
      <c r="F180" s="179"/>
      <c r="G180" s="180"/>
      <c r="M180" s="176" t="s">
        <v>117</v>
      </c>
      <c r="O180" s="167"/>
    </row>
    <row r="181" spans="1:104" ht="22.5" x14ac:dyDescent="0.2">
      <c r="A181" s="175"/>
      <c r="B181" s="177"/>
      <c r="C181" s="241" t="s">
        <v>119</v>
      </c>
      <c r="D181" s="242"/>
      <c r="E181" s="178">
        <v>19.913799999999998</v>
      </c>
      <c r="F181" s="179"/>
      <c r="G181" s="180"/>
      <c r="M181" s="176" t="s">
        <v>119</v>
      </c>
      <c r="O181" s="167"/>
    </row>
    <row r="182" spans="1:104" x14ac:dyDescent="0.2">
      <c r="A182" s="168">
        <v>8</v>
      </c>
      <c r="B182" s="169" t="s">
        <v>221</v>
      </c>
      <c r="C182" s="170" t="s">
        <v>222</v>
      </c>
      <c r="D182" s="171" t="s">
        <v>223</v>
      </c>
      <c r="E182" s="172">
        <v>4.6993999999999998</v>
      </c>
      <c r="F182" s="172"/>
      <c r="G182" s="173">
        <f>E182*F182</f>
        <v>0</v>
      </c>
      <c r="O182" s="167">
        <v>2</v>
      </c>
      <c r="AA182" s="143">
        <v>1</v>
      </c>
      <c r="AB182" s="143">
        <v>1</v>
      </c>
      <c r="AC182" s="143">
        <v>1</v>
      </c>
      <c r="AZ182" s="143">
        <v>1</v>
      </c>
      <c r="BA182" s="143">
        <f>IF(AZ182=1,G182,0)</f>
        <v>0</v>
      </c>
      <c r="BB182" s="143">
        <f>IF(AZ182=2,G182,0)</f>
        <v>0</v>
      </c>
      <c r="BC182" s="143">
        <f>IF(AZ182=3,G182,0)</f>
        <v>0</v>
      </c>
      <c r="BD182" s="143">
        <f>IF(AZ182=4,G182,0)</f>
        <v>0</v>
      </c>
      <c r="BE182" s="143">
        <f>IF(AZ182=5,G182,0)</f>
        <v>0</v>
      </c>
      <c r="CA182" s="174">
        <v>1</v>
      </c>
      <c r="CB182" s="174">
        <v>1</v>
      </c>
      <c r="CZ182" s="143">
        <v>0</v>
      </c>
    </row>
    <row r="183" spans="1:104" x14ac:dyDescent="0.2">
      <c r="A183" s="175"/>
      <c r="B183" s="177"/>
      <c r="C183" s="241" t="s">
        <v>117</v>
      </c>
      <c r="D183" s="242"/>
      <c r="E183" s="178">
        <v>0</v>
      </c>
      <c r="F183" s="179"/>
      <c r="G183" s="180"/>
      <c r="M183" s="176" t="s">
        <v>117</v>
      </c>
      <c r="O183" s="167"/>
    </row>
    <row r="184" spans="1:104" x14ac:dyDescent="0.2">
      <c r="A184" s="175"/>
      <c r="B184" s="177"/>
      <c r="C184" s="241" t="s">
        <v>224</v>
      </c>
      <c r="D184" s="242"/>
      <c r="E184" s="178">
        <v>1.7122999999999999</v>
      </c>
      <c r="F184" s="179"/>
      <c r="G184" s="180"/>
      <c r="M184" s="176" t="s">
        <v>224</v>
      </c>
      <c r="O184" s="167"/>
    </row>
    <row r="185" spans="1:104" ht="22.5" x14ac:dyDescent="0.2">
      <c r="A185" s="175"/>
      <c r="B185" s="177"/>
      <c r="C185" s="241" t="s">
        <v>225</v>
      </c>
      <c r="D185" s="242"/>
      <c r="E185" s="178">
        <v>2.9870999999999999</v>
      </c>
      <c r="F185" s="179"/>
      <c r="G185" s="180"/>
      <c r="M185" s="176" t="s">
        <v>225</v>
      </c>
      <c r="O185" s="167"/>
    </row>
    <row r="186" spans="1:104" x14ac:dyDescent="0.2">
      <c r="A186" s="181"/>
      <c r="B186" s="182" t="s">
        <v>75</v>
      </c>
      <c r="C186" s="183" t="str">
        <f>CONCATENATE(B175," ",C175)</f>
        <v>1 Zemní práce</v>
      </c>
      <c r="D186" s="184"/>
      <c r="E186" s="185"/>
      <c r="F186" s="186"/>
      <c r="G186" s="187">
        <f>SUM(G175:G185)</f>
        <v>0</v>
      </c>
      <c r="O186" s="167">
        <v>4</v>
      </c>
      <c r="BA186" s="188">
        <f>SUM(BA175:BA185)</f>
        <v>0</v>
      </c>
      <c r="BB186" s="188">
        <f>SUM(BB175:BB185)</f>
        <v>0</v>
      </c>
      <c r="BC186" s="188">
        <f>SUM(BC175:BC185)</f>
        <v>0</v>
      </c>
      <c r="BD186" s="188">
        <f>SUM(BD175:BD185)</f>
        <v>0</v>
      </c>
      <c r="BE186" s="188">
        <f>SUM(BE175:BE185)</f>
        <v>0</v>
      </c>
    </row>
    <row r="187" spans="1:104" x14ac:dyDescent="0.2">
      <c r="A187" s="160" t="s">
        <v>72</v>
      </c>
      <c r="B187" s="161" t="s">
        <v>226</v>
      </c>
      <c r="C187" s="162" t="s">
        <v>227</v>
      </c>
      <c r="D187" s="163"/>
      <c r="E187" s="164"/>
      <c r="F187" s="164"/>
      <c r="G187" s="165"/>
      <c r="H187" s="166"/>
      <c r="I187" s="166"/>
      <c r="O187" s="167">
        <v>1</v>
      </c>
    </row>
    <row r="188" spans="1:104" x14ac:dyDescent="0.2">
      <c r="A188" s="168">
        <v>9</v>
      </c>
      <c r="B188" s="169" t="s">
        <v>228</v>
      </c>
      <c r="C188" s="170" t="s">
        <v>229</v>
      </c>
      <c r="D188" s="171" t="s">
        <v>230</v>
      </c>
      <c r="E188" s="172">
        <v>1</v>
      </c>
      <c r="F188" s="172"/>
      <c r="G188" s="173">
        <f>E188*F188</f>
        <v>0</v>
      </c>
      <c r="O188" s="167">
        <v>2</v>
      </c>
      <c r="AA188" s="143">
        <v>1</v>
      </c>
      <c r="AB188" s="143">
        <v>1</v>
      </c>
      <c r="AC188" s="143">
        <v>1</v>
      </c>
      <c r="AZ188" s="143">
        <v>1</v>
      </c>
      <c r="BA188" s="143">
        <f>IF(AZ188=1,G188,0)</f>
        <v>0</v>
      </c>
      <c r="BB188" s="143">
        <f>IF(AZ188=2,G188,0)</f>
        <v>0</v>
      </c>
      <c r="BC188" s="143">
        <f>IF(AZ188=3,G188,0)</f>
        <v>0</v>
      </c>
      <c r="BD188" s="143">
        <f>IF(AZ188=4,G188,0)</f>
        <v>0</v>
      </c>
      <c r="BE188" s="143">
        <f>IF(AZ188=5,G188,0)</f>
        <v>0</v>
      </c>
      <c r="CA188" s="174">
        <v>1</v>
      </c>
      <c r="CB188" s="174">
        <v>1</v>
      </c>
      <c r="CZ188" s="143">
        <v>0.13439999999999999</v>
      </c>
    </row>
    <row r="189" spans="1:104" x14ac:dyDescent="0.2">
      <c r="A189" s="175"/>
      <c r="B189" s="177"/>
      <c r="C189" s="241" t="s">
        <v>231</v>
      </c>
      <c r="D189" s="242"/>
      <c r="E189" s="178">
        <v>1</v>
      </c>
      <c r="F189" s="179"/>
      <c r="G189" s="180"/>
      <c r="M189" s="176" t="s">
        <v>231</v>
      </c>
      <c r="O189" s="167"/>
    </row>
    <row r="190" spans="1:104" x14ac:dyDescent="0.2">
      <c r="A190" s="168">
        <v>10</v>
      </c>
      <c r="B190" s="169" t="s">
        <v>232</v>
      </c>
      <c r="C190" s="170" t="s">
        <v>233</v>
      </c>
      <c r="D190" s="171" t="s">
        <v>223</v>
      </c>
      <c r="E190" s="172">
        <v>0.9788</v>
      </c>
      <c r="F190" s="172"/>
      <c r="G190" s="173">
        <f>E190*F190</f>
        <v>0</v>
      </c>
      <c r="O190" s="167">
        <v>2</v>
      </c>
      <c r="AA190" s="143">
        <v>1</v>
      </c>
      <c r="AB190" s="143">
        <v>0</v>
      </c>
      <c r="AC190" s="143">
        <v>0</v>
      </c>
      <c r="AZ190" s="143">
        <v>1</v>
      </c>
      <c r="BA190" s="143">
        <f>IF(AZ190=1,G190,0)</f>
        <v>0</v>
      </c>
      <c r="BB190" s="143">
        <f>IF(AZ190=2,G190,0)</f>
        <v>0</v>
      </c>
      <c r="BC190" s="143">
        <f>IF(AZ190=3,G190,0)</f>
        <v>0</v>
      </c>
      <c r="BD190" s="143">
        <f>IF(AZ190=4,G190,0)</f>
        <v>0</v>
      </c>
      <c r="BE190" s="143">
        <f>IF(AZ190=5,G190,0)</f>
        <v>0</v>
      </c>
      <c r="CA190" s="174">
        <v>1</v>
      </c>
      <c r="CB190" s="174">
        <v>0</v>
      </c>
      <c r="CZ190" s="143">
        <v>1.0908100000000001</v>
      </c>
    </row>
    <row r="191" spans="1:104" x14ac:dyDescent="0.2">
      <c r="A191" s="175"/>
      <c r="B191" s="177"/>
      <c r="C191" s="241" t="s">
        <v>234</v>
      </c>
      <c r="D191" s="242"/>
      <c r="E191" s="178">
        <v>0.9788</v>
      </c>
      <c r="F191" s="179"/>
      <c r="G191" s="180"/>
      <c r="M191" s="176" t="s">
        <v>234</v>
      </c>
      <c r="O191" s="167"/>
    </row>
    <row r="192" spans="1:104" x14ac:dyDescent="0.2">
      <c r="A192" s="168">
        <v>11</v>
      </c>
      <c r="B192" s="169" t="s">
        <v>235</v>
      </c>
      <c r="C192" s="170" t="s">
        <v>236</v>
      </c>
      <c r="D192" s="171" t="s">
        <v>237</v>
      </c>
      <c r="E192" s="172">
        <v>11.272500000000001</v>
      </c>
      <c r="F192" s="172"/>
      <c r="G192" s="173">
        <f>E192*F192</f>
        <v>0</v>
      </c>
      <c r="O192" s="167">
        <v>2</v>
      </c>
      <c r="AA192" s="143">
        <v>1</v>
      </c>
      <c r="AB192" s="143">
        <v>1</v>
      </c>
      <c r="AC192" s="143">
        <v>1</v>
      </c>
      <c r="AZ192" s="143">
        <v>1</v>
      </c>
      <c r="BA192" s="143">
        <f>IF(AZ192=1,G192,0)</f>
        <v>0</v>
      </c>
      <c r="BB192" s="143">
        <f>IF(AZ192=2,G192,0)</f>
        <v>0</v>
      </c>
      <c r="BC192" s="143">
        <f>IF(AZ192=3,G192,0)</f>
        <v>0</v>
      </c>
      <c r="BD192" s="143">
        <f>IF(AZ192=4,G192,0)</f>
        <v>0</v>
      </c>
      <c r="BE192" s="143">
        <f>IF(AZ192=5,G192,0)</f>
        <v>0</v>
      </c>
      <c r="CA192" s="174">
        <v>1</v>
      </c>
      <c r="CB192" s="174">
        <v>1</v>
      </c>
      <c r="CZ192" s="143">
        <v>0.14802000000000001</v>
      </c>
    </row>
    <row r="193" spans="1:104" x14ac:dyDescent="0.2">
      <c r="A193" s="175"/>
      <c r="B193" s="177"/>
      <c r="C193" s="241" t="s">
        <v>238</v>
      </c>
      <c r="D193" s="242"/>
      <c r="E193" s="178">
        <v>6.7725</v>
      </c>
      <c r="F193" s="179"/>
      <c r="G193" s="180"/>
      <c r="M193" s="176" t="s">
        <v>238</v>
      </c>
      <c r="O193" s="167"/>
    </row>
    <row r="194" spans="1:104" x14ac:dyDescent="0.2">
      <c r="A194" s="175"/>
      <c r="B194" s="177"/>
      <c r="C194" s="241" t="s">
        <v>239</v>
      </c>
      <c r="D194" s="242"/>
      <c r="E194" s="178">
        <v>4.5</v>
      </c>
      <c r="F194" s="179"/>
      <c r="G194" s="180"/>
      <c r="M194" s="176" t="s">
        <v>239</v>
      </c>
      <c r="O194" s="167"/>
    </row>
    <row r="195" spans="1:104" x14ac:dyDescent="0.2">
      <c r="A195" s="168">
        <v>12</v>
      </c>
      <c r="B195" s="169" t="s">
        <v>240</v>
      </c>
      <c r="C195" s="170" t="s">
        <v>241</v>
      </c>
      <c r="D195" s="171" t="s">
        <v>242</v>
      </c>
      <c r="E195" s="172">
        <v>8.1600000000000006E-2</v>
      </c>
      <c r="F195" s="172"/>
      <c r="G195" s="173">
        <f>E195*F195</f>
        <v>0</v>
      </c>
      <c r="O195" s="167">
        <v>2</v>
      </c>
      <c r="AA195" s="143">
        <v>1</v>
      </c>
      <c r="AB195" s="143">
        <v>1</v>
      </c>
      <c r="AC195" s="143">
        <v>1</v>
      </c>
      <c r="AZ195" s="143">
        <v>1</v>
      </c>
      <c r="BA195" s="143">
        <f>IF(AZ195=1,G195,0)</f>
        <v>0</v>
      </c>
      <c r="BB195" s="143">
        <f>IF(AZ195=2,G195,0)</f>
        <v>0</v>
      </c>
      <c r="BC195" s="143">
        <f>IF(AZ195=3,G195,0)</f>
        <v>0</v>
      </c>
      <c r="BD195" s="143">
        <f>IF(AZ195=4,G195,0)</f>
        <v>0</v>
      </c>
      <c r="BE195" s="143">
        <f>IF(AZ195=5,G195,0)</f>
        <v>0</v>
      </c>
      <c r="CA195" s="174">
        <v>1</v>
      </c>
      <c r="CB195" s="174">
        <v>1</v>
      </c>
      <c r="CZ195" s="143">
        <v>1.9539999999999998E-2</v>
      </c>
    </row>
    <row r="196" spans="1:104" x14ac:dyDescent="0.2">
      <c r="A196" s="175"/>
      <c r="B196" s="177"/>
      <c r="C196" s="241" t="s">
        <v>243</v>
      </c>
      <c r="D196" s="242"/>
      <c r="E196" s="178">
        <v>5.11E-2</v>
      </c>
      <c r="F196" s="179"/>
      <c r="G196" s="180"/>
      <c r="M196" s="176" t="s">
        <v>243</v>
      </c>
      <c r="O196" s="167"/>
    </row>
    <row r="197" spans="1:104" x14ac:dyDescent="0.2">
      <c r="A197" s="175"/>
      <c r="B197" s="177"/>
      <c r="C197" s="241" t="s">
        <v>244</v>
      </c>
      <c r="D197" s="242"/>
      <c r="E197" s="178">
        <v>3.0499999999999999E-2</v>
      </c>
      <c r="F197" s="179"/>
      <c r="G197" s="180"/>
      <c r="M197" s="176" t="s">
        <v>244</v>
      </c>
      <c r="O197" s="167"/>
    </row>
    <row r="198" spans="1:104" x14ac:dyDescent="0.2">
      <c r="A198" s="168">
        <v>13</v>
      </c>
      <c r="B198" s="169" t="s">
        <v>245</v>
      </c>
      <c r="C198" s="170" t="s">
        <v>246</v>
      </c>
      <c r="D198" s="171" t="s">
        <v>242</v>
      </c>
      <c r="E198" s="172">
        <v>0.03</v>
      </c>
      <c r="F198" s="172"/>
      <c r="G198" s="173">
        <f>E198*F198</f>
        <v>0</v>
      </c>
      <c r="O198" s="167">
        <v>2</v>
      </c>
      <c r="AA198" s="143">
        <v>1</v>
      </c>
      <c r="AB198" s="143">
        <v>1</v>
      </c>
      <c r="AC198" s="143">
        <v>1</v>
      </c>
      <c r="AZ198" s="143">
        <v>1</v>
      </c>
      <c r="BA198" s="143">
        <f>IF(AZ198=1,G198,0)</f>
        <v>0</v>
      </c>
      <c r="BB198" s="143">
        <f>IF(AZ198=2,G198,0)</f>
        <v>0</v>
      </c>
      <c r="BC198" s="143">
        <f>IF(AZ198=3,G198,0)</f>
        <v>0</v>
      </c>
      <c r="BD198" s="143">
        <f>IF(AZ198=4,G198,0)</f>
        <v>0</v>
      </c>
      <c r="BE198" s="143">
        <f>IF(AZ198=5,G198,0)</f>
        <v>0</v>
      </c>
      <c r="CA198" s="174">
        <v>1</v>
      </c>
      <c r="CB198" s="174">
        <v>1</v>
      </c>
      <c r="CZ198" s="143">
        <v>1.7090000000000001E-2</v>
      </c>
    </row>
    <row r="199" spans="1:104" x14ac:dyDescent="0.2">
      <c r="A199" s="175"/>
      <c r="B199" s="177"/>
      <c r="C199" s="241" t="s">
        <v>247</v>
      </c>
      <c r="D199" s="242"/>
      <c r="E199" s="178">
        <v>0.03</v>
      </c>
      <c r="F199" s="179"/>
      <c r="G199" s="180"/>
      <c r="M199" s="176" t="s">
        <v>247</v>
      </c>
      <c r="O199" s="167"/>
    </row>
    <row r="200" spans="1:104" x14ac:dyDescent="0.2">
      <c r="A200" s="168">
        <v>14</v>
      </c>
      <c r="B200" s="169" t="s">
        <v>248</v>
      </c>
      <c r="C200" s="170" t="s">
        <v>249</v>
      </c>
      <c r="D200" s="171" t="s">
        <v>91</v>
      </c>
      <c r="E200" s="172">
        <v>7.657</v>
      </c>
      <c r="F200" s="172"/>
      <c r="G200" s="173">
        <f>E200*F200</f>
        <v>0</v>
      </c>
      <c r="O200" s="167">
        <v>2</v>
      </c>
      <c r="AA200" s="143">
        <v>1</v>
      </c>
      <c r="AB200" s="143">
        <v>1</v>
      </c>
      <c r="AC200" s="143">
        <v>1</v>
      </c>
      <c r="AZ200" s="143">
        <v>1</v>
      </c>
      <c r="BA200" s="143">
        <f>IF(AZ200=1,G200,0)</f>
        <v>0</v>
      </c>
      <c r="BB200" s="143">
        <f>IF(AZ200=2,G200,0)</f>
        <v>0</v>
      </c>
      <c r="BC200" s="143">
        <f>IF(AZ200=3,G200,0)</f>
        <v>0</v>
      </c>
      <c r="BD200" s="143">
        <f>IF(AZ200=4,G200,0)</f>
        <v>0</v>
      </c>
      <c r="BE200" s="143">
        <f>IF(AZ200=5,G200,0)</f>
        <v>0</v>
      </c>
      <c r="CA200" s="174">
        <v>1</v>
      </c>
      <c r="CB200" s="174">
        <v>1</v>
      </c>
      <c r="CZ200" s="143">
        <v>6.8419999999999995E-2</v>
      </c>
    </row>
    <row r="201" spans="1:104" ht="22.5" x14ac:dyDescent="0.2">
      <c r="A201" s="175"/>
      <c r="B201" s="177"/>
      <c r="C201" s="241" t="s">
        <v>250</v>
      </c>
      <c r="D201" s="242"/>
      <c r="E201" s="178">
        <v>4.2969999999999997</v>
      </c>
      <c r="F201" s="179"/>
      <c r="G201" s="180"/>
      <c r="M201" s="176" t="s">
        <v>250</v>
      </c>
      <c r="O201" s="167"/>
    </row>
    <row r="202" spans="1:104" x14ac:dyDescent="0.2">
      <c r="A202" s="175"/>
      <c r="B202" s="177"/>
      <c r="C202" s="241" t="s">
        <v>251</v>
      </c>
      <c r="D202" s="242"/>
      <c r="E202" s="178">
        <v>1.89</v>
      </c>
      <c r="F202" s="179"/>
      <c r="G202" s="180"/>
      <c r="M202" s="176" t="s">
        <v>251</v>
      </c>
      <c r="O202" s="167"/>
    </row>
    <row r="203" spans="1:104" x14ac:dyDescent="0.2">
      <c r="A203" s="175"/>
      <c r="B203" s="177"/>
      <c r="C203" s="241" t="s">
        <v>252</v>
      </c>
      <c r="D203" s="242"/>
      <c r="E203" s="178">
        <v>1.47</v>
      </c>
      <c r="F203" s="179"/>
      <c r="G203" s="180"/>
      <c r="M203" s="176" t="s">
        <v>252</v>
      </c>
      <c r="O203" s="167"/>
    </row>
    <row r="204" spans="1:104" x14ac:dyDescent="0.2">
      <c r="A204" s="168">
        <v>15</v>
      </c>
      <c r="B204" s="169" t="s">
        <v>253</v>
      </c>
      <c r="C204" s="170" t="s">
        <v>254</v>
      </c>
      <c r="D204" s="171" t="s">
        <v>91</v>
      </c>
      <c r="E204" s="172">
        <v>2.25</v>
      </c>
      <c r="F204" s="172"/>
      <c r="G204" s="173">
        <f>E204*F204</f>
        <v>0</v>
      </c>
      <c r="O204" s="167">
        <v>2</v>
      </c>
      <c r="AA204" s="143">
        <v>1</v>
      </c>
      <c r="AB204" s="143">
        <v>1</v>
      </c>
      <c r="AC204" s="143">
        <v>1</v>
      </c>
      <c r="AZ204" s="143">
        <v>1</v>
      </c>
      <c r="BA204" s="143">
        <f>IF(AZ204=1,G204,0)</f>
        <v>0</v>
      </c>
      <c r="BB204" s="143">
        <f>IF(AZ204=2,G204,0)</f>
        <v>0</v>
      </c>
      <c r="BC204" s="143">
        <f>IF(AZ204=3,G204,0)</f>
        <v>0</v>
      </c>
      <c r="BD204" s="143">
        <f>IF(AZ204=4,G204,0)</f>
        <v>0</v>
      </c>
      <c r="BE204" s="143">
        <f>IF(AZ204=5,G204,0)</f>
        <v>0</v>
      </c>
      <c r="CA204" s="174">
        <v>1</v>
      </c>
      <c r="CB204" s="174">
        <v>1</v>
      </c>
      <c r="CZ204" s="143">
        <v>0.10212</v>
      </c>
    </row>
    <row r="205" spans="1:104" x14ac:dyDescent="0.2">
      <c r="A205" s="175"/>
      <c r="B205" s="177"/>
      <c r="C205" s="241" t="s">
        <v>255</v>
      </c>
      <c r="D205" s="242"/>
      <c r="E205" s="178">
        <v>1.89</v>
      </c>
      <c r="F205" s="179"/>
      <c r="G205" s="180"/>
      <c r="M205" s="176" t="s">
        <v>255</v>
      </c>
      <c r="O205" s="167"/>
    </row>
    <row r="206" spans="1:104" x14ac:dyDescent="0.2">
      <c r="A206" s="175"/>
      <c r="B206" s="177"/>
      <c r="C206" s="241" t="s">
        <v>256</v>
      </c>
      <c r="D206" s="242"/>
      <c r="E206" s="178">
        <v>0.36</v>
      </c>
      <c r="F206" s="179"/>
      <c r="G206" s="180"/>
      <c r="M206" s="176" t="s">
        <v>256</v>
      </c>
      <c r="O206" s="167"/>
    </row>
    <row r="207" spans="1:104" x14ac:dyDescent="0.2">
      <c r="A207" s="168">
        <v>16</v>
      </c>
      <c r="B207" s="169" t="s">
        <v>257</v>
      </c>
      <c r="C207" s="170" t="s">
        <v>258</v>
      </c>
      <c r="D207" s="171" t="s">
        <v>91</v>
      </c>
      <c r="E207" s="172">
        <v>0.39750000000000002</v>
      </c>
      <c r="F207" s="172"/>
      <c r="G207" s="173">
        <f>E207*F207</f>
        <v>0</v>
      </c>
      <c r="O207" s="167">
        <v>2</v>
      </c>
      <c r="AA207" s="143">
        <v>1</v>
      </c>
      <c r="AB207" s="143">
        <v>1</v>
      </c>
      <c r="AC207" s="143">
        <v>1</v>
      </c>
      <c r="AZ207" s="143">
        <v>1</v>
      </c>
      <c r="BA207" s="143">
        <f>IF(AZ207=1,G207,0)</f>
        <v>0</v>
      </c>
      <c r="BB207" s="143">
        <f>IF(AZ207=2,G207,0)</f>
        <v>0</v>
      </c>
      <c r="BC207" s="143">
        <f>IF(AZ207=3,G207,0)</f>
        <v>0</v>
      </c>
      <c r="BD207" s="143">
        <f>IF(AZ207=4,G207,0)</f>
        <v>0</v>
      </c>
      <c r="BE207" s="143">
        <f>IF(AZ207=5,G207,0)</f>
        <v>0</v>
      </c>
      <c r="CA207" s="174">
        <v>1</v>
      </c>
      <c r="CB207" s="174">
        <v>1</v>
      </c>
      <c r="CZ207" s="143">
        <v>4.761E-2</v>
      </c>
    </row>
    <row r="208" spans="1:104" x14ac:dyDescent="0.2">
      <c r="A208" s="175"/>
      <c r="B208" s="177"/>
      <c r="C208" s="241" t="s">
        <v>259</v>
      </c>
      <c r="D208" s="242"/>
      <c r="E208" s="178">
        <v>0.39750000000000002</v>
      </c>
      <c r="F208" s="179"/>
      <c r="G208" s="180"/>
      <c r="M208" s="176" t="s">
        <v>259</v>
      </c>
      <c r="O208" s="167"/>
    </row>
    <row r="209" spans="1:104" x14ac:dyDescent="0.2">
      <c r="A209" s="168">
        <v>17</v>
      </c>
      <c r="B209" s="169" t="s">
        <v>260</v>
      </c>
      <c r="C209" s="170" t="s">
        <v>261</v>
      </c>
      <c r="D209" s="171" t="s">
        <v>91</v>
      </c>
      <c r="E209" s="172">
        <v>10.4018</v>
      </c>
      <c r="F209" s="172"/>
      <c r="G209" s="173">
        <f>E209*F209</f>
        <v>0</v>
      </c>
      <c r="O209" s="167">
        <v>2</v>
      </c>
      <c r="AA209" s="143">
        <v>1</v>
      </c>
      <c r="AB209" s="143">
        <v>1</v>
      </c>
      <c r="AC209" s="143">
        <v>1</v>
      </c>
      <c r="AZ209" s="143">
        <v>1</v>
      </c>
      <c r="BA209" s="143">
        <f>IF(AZ209=1,G209,0)</f>
        <v>0</v>
      </c>
      <c r="BB209" s="143">
        <f>IF(AZ209=2,G209,0)</f>
        <v>0</v>
      </c>
      <c r="BC209" s="143">
        <f>IF(AZ209=3,G209,0)</f>
        <v>0</v>
      </c>
      <c r="BD209" s="143">
        <f>IF(AZ209=4,G209,0)</f>
        <v>0</v>
      </c>
      <c r="BE209" s="143">
        <f>IF(AZ209=5,G209,0)</f>
        <v>0</v>
      </c>
      <c r="CA209" s="174">
        <v>1</v>
      </c>
      <c r="CB209" s="174">
        <v>1</v>
      </c>
      <c r="CZ209" s="143">
        <v>0.1055</v>
      </c>
    </row>
    <row r="210" spans="1:104" x14ac:dyDescent="0.2">
      <c r="A210" s="175"/>
      <c r="B210" s="177"/>
      <c r="C210" s="241" t="s">
        <v>262</v>
      </c>
      <c r="D210" s="242"/>
      <c r="E210" s="178">
        <v>10.4018</v>
      </c>
      <c r="F210" s="179"/>
      <c r="G210" s="180"/>
      <c r="M210" s="176" t="s">
        <v>262</v>
      </c>
      <c r="O210" s="167"/>
    </row>
    <row r="211" spans="1:104" x14ac:dyDescent="0.2">
      <c r="A211" s="168">
        <v>18</v>
      </c>
      <c r="B211" s="169" t="s">
        <v>263</v>
      </c>
      <c r="C211" s="170" t="s">
        <v>264</v>
      </c>
      <c r="D211" s="171" t="s">
        <v>230</v>
      </c>
      <c r="E211" s="172">
        <v>6</v>
      </c>
      <c r="F211" s="172"/>
      <c r="G211" s="173">
        <f>E211*F211</f>
        <v>0</v>
      </c>
      <c r="O211" s="167">
        <v>2</v>
      </c>
      <c r="AA211" s="143">
        <v>1</v>
      </c>
      <c r="AB211" s="143">
        <v>1</v>
      </c>
      <c r="AC211" s="143">
        <v>1</v>
      </c>
      <c r="AZ211" s="143">
        <v>1</v>
      </c>
      <c r="BA211" s="143">
        <f>IF(AZ211=1,G211,0)</f>
        <v>0</v>
      </c>
      <c r="BB211" s="143">
        <f>IF(AZ211=2,G211,0)</f>
        <v>0</v>
      </c>
      <c r="BC211" s="143">
        <f>IF(AZ211=3,G211,0)</f>
        <v>0</v>
      </c>
      <c r="BD211" s="143">
        <f>IF(AZ211=4,G211,0)</f>
        <v>0</v>
      </c>
      <c r="BE211" s="143">
        <f>IF(AZ211=5,G211,0)</f>
        <v>0</v>
      </c>
      <c r="CA211" s="174">
        <v>1</v>
      </c>
      <c r="CB211" s="174">
        <v>1</v>
      </c>
      <c r="CZ211" s="143">
        <v>2.4000000000000001E-4</v>
      </c>
    </row>
    <row r="212" spans="1:104" ht="22.5" x14ac:dyDescent="0.2">
      <c r="A212" s="175"/>
      <c r="B212" s="177"/>
      <c r="C212" s="241" t="s">
        <v>265</v>
      </c>
      <c r="D212" s="242"/>
      <c r="E212" s="178">
        <v>6</v>
      </c>
      <c r="F212" s="179"/>
      <c r="G212" s="180"/>
      <c r="M212" s="176" t="s">
        <v>265</v>
      </c>
      <c r="O212" s="167"/>
    </row>
    <row r="213" spans="1:104" x14ac:dyDescent="0.2">
      <c r="A213" s="168">
        <v>19</v>
      </c>
      <c r="B213" s="169" t="s">
        <v>266</v>
      </c>
      <c r="C213" s="170" t="s">
        <v>267</v>
      </c>
      <c r="D213" s="171" t="s">
        <v>268</v>
      </c>
      <c r="E213" s="172">
        <v>18.03</v>
      </c>
      <c r="F213" s="172"/>
      <c r="G213" s="173">
        <f>E213*F213</f>
        <v>0</v>
      </c>
      <c r="O213" s="167">
        <v>2</v>
      </c>
      <c r="AA213" s="143">
        <v>1</v>
      </c>
      <c r="AB213" s="143">
        <v>1</v>
      </c>
      <c r="AC213" s="143">
        <v>1</v>
      </c>
      <c r="AZ213" s="143">
        <v>1</v>
      </c>
      <c r="BA213" s="143">
        <f>IF(AZ213=1,G213,0)</f>
        <v>0</v>
      </c>
      <c r="BB213" s="143">
        <f>IF(AZ213=2,G213,0)</f>
        <v>0</v>
      </c>
      <c r="BC213" s="143">
        <f>IF(AZ213=3,G213,0)</f>
        <v>0</v>
      </c>
      <c r="BD213" s="143">
        <f>IF(AZ213=4,G213,0)</f>
        <v>0</v>
      </c>
      <c r="BE213" s="143">
        <f>IF(AZ213=5,G213,0)</f>
        <v>0</v>
      </c>
      <c r="CA213" s="174">
        <v>1</v>
      </c>
      <c r="CB213" s="174">
        <v>1</v>
      </c>
      <c r="CZ213" s="143">
        <v>8.0000000000000007E-5</v>
      </c>
    </row>
    <row r="214" spans="1:104" x14ac:dyDescent="0.2">
      <c r="A214" s="175"/>
      <c r="B214" s="177"/>
      <c r="C214" s="241" t="s">
        <v>269</v>
      </c>
      <c r="D214" s="242"/>
      <c r="E214" s="178">
        <v>0</v>
      </c>
      <c r="F214" s="179"/>
      <c r="G214" s="180"/>
      <c r="M214" s="176" t="s">
        <v>269</v>
      </c>
      <c r="O214" s="167"/>
    </row>
    <row r="215" spans="1:104" x14ac:dyDescent="0.2">
      <c r="A215" s="175"/>
      <c r="B215" s="177"/>
      <c r="C215" s="241" t="s">
        <v>270</v>
      </c>
      <c r="D215" s="242"/>
      <c r="E215" s="178">
        <v>6.03</v>
      </c>
      <c r="F215" s="179"/>
      <c r="G215" s="180"/>
      <c r="M215" s="176" t="s">
        <v>270</v>
      </c>
      <c r="O215" s="167"/>
    </row>
    <row r="216" spans="1:104" x14ac:dyDescent="0.2">
      <c r="A216" s="175"/>
      <c r="B216" s="177"/>
      <c r="C216" s="241" t="s">
        <v>271</v>
      </c>
      <c r="D216" s="242"/>
      <c r="E216" s="178">
        <v>12</v>
      </c>
      <c r="F216" s="179"/>
      <c r="G216" s="180"/>
      <c r="M216" s="176" t="s">
        <v>271</v>
      </c>
      <c r="O216" s="167"/>
    </row>
    <row r="217" spans="1:104" x14ac:dyDescent="0.2">
      <c r="A217" s="168">
        <v>20</v>
      </c>
      <c r="B217" s="169" t="s">
        <v>272</v>
      </c>
      <c r="C217" s="170" t="s">
        <v>273</v>
      </c>
      <c r="D217" s="171" t="s">
        <v>91</v>
      </c>
      <c r="E217" s="172">
        <v>1.89</v>
      </c>
      <c r="F217" s="172"/>
      <c r="G217" s="173">
        <f>E217*F217</f>
        <v>0</v>
      </c>
      <c r="O217" s="167">
        <v>2</v>
      </c>
      <c r="AA217" s="143">
        <v>1</v>
      </c>
      <c r="AB217" s="143">
        <v>1</v>
      </c>
      <c r="AC217" s="143">
        <v>1</v>
      </c>
      <c r="AZ217" s="143">
        <v>1</v>
      </c>
      <c r="BA217" s="143">
        <f>IF(AZ217=1,G217,0)</f>
        <v>0</v>
      </c>
      <c r="BB217" s="143">
        <f>IF(AZ217=2,G217,0)</f>
        <v>0</v>
      </c>
      <c r="BC217" s="143">
        <f>IF(AZ217=3,G217,0)</f>
        <v>0</v>
      </c>
      <c r="BD217" s="143">
        <f>IF(AZ217=4,G217,0)</f>
        <v>0</v>
      </c>
      <c r="BE217" s="143">
        <f>IF(AZ217=5,G217,0)</f>
        <v>0</v>
      </c>
      <c r="CA217" s="174">
        <v>1</v>
      </c>
      <c r="CB217" s="174">
        <v>1</v>
      </c>
      <c r="CZ217" s="143">
        <v>0.18323999999999999</v>
      </c>
    </row>
    <row r="218" spans="1:104" x14ac:dyDescent="0.2">
      <c r="A218" s="175"/>
      <c r="B218" s="177"/>
      <c r="C218" s="241" t="s">
        <v>274</v>
      </c>
      <c r="D218" s="242"/>
      <c r="E218" s="178">
        <v>0.92</v>
      </c>
      <c r="F218" s="179"/>
      <c r="G218" s="180"/>
      <c r="M218" s="176" t="s">
        <v>274</v>
      </c>
      <c r="O218" s="167"/>
    </row>
    <row r="219" spans="1:104" x14ac:dyDescent="0.2">
      <c r="A219" s="175"/>
      <c r="B219" s="177"/>
      <c r="C219" s="241" t="s">
        <v>275</v>
      </c>
      <c r="D219" s="242"/>
      <c r="E219" s="178">
        <v>0.55000000000000004</v>
      </c>
      <c r="F219" s="179"/>
      <c r="G219" s="180"/>
      <c r="M219" s="176" t="s">
        <v>275</v>
      </c>
      <c r="O219" s="167"/>
    </row>
    <row r="220" spans="1:104" x14ac:dyDescent="0.2">
      <c r="A220" s="175"/>
      <c r="B220" s="177"/>
      <c r="C220" s="241" t="s">
        <v>276</v>
      </c>
      <c r="D220" s="242"/>
      <c r="E220" s="178">
        <v>0.42</v>
      </c>
      <c r="F220" s="179"/>
      <c r="G220" s="180"/>
      <c r="M220" s="176" t="s">
        <v>276</v>
      </c>
      <c r="O220" s="167"/>
    </row>
    <row r="221" spans="1:104" x14ac:dyDescent="0.2">
      <c r="A221" s="168">
        <v>21</v>
      </c>
      <c r="B221" s="169" t="s">
        <v>277</v>
      </c>
      <c r="C221" s="170" t="s">
        <v>278</v>
      </c>
      <c r="D221" s="171" t="s">
        <v>91</v>
      </c>
      <c r="E221" s="172">
        <v>3.78</v>
      </c>
      <c r="F221" s="172"/>
      <c r="G221" s="173">
        <f>E221*F221</f>
        <v>0</v>
      </c>
      <c r="O221" s="167">
        <v>2</v>
      </c>
      <c r="AA221" s="143">
        <v>1</v>
      </c>
      <c r="AB221" s="143">
        <v>0</v>
      </c>
      <c r="AC221" s="143">
        <v>0</v>
      </c>
      <c r="AZ221" s="143">
        <v>1</v>
      </c>
      <c r="BA221" s="143">
        <f>IF(AZ221=1,G221,0)</f>
        <v>0</v>
      </c>
      <c r="BB221" s="143">
        <f>IF(AZ221=2,G221,0)</f>
        <v>0</v>
      </c>
      <c r="BC221" s="143">
        <f>IF(AZ221=3,G221,0)</f>
        <v>0</v>
      </c>
      <c r="BD221" s="143">
        <f>IF(AZ221=4,G221,0)</f>
        <v>0</v>
      </c>
      <c r="BE221" s="143">
        <f>IF(AZ221=5,G221,0)</f>
        <v>0</v>
      </c>
      <c r="CA221" s="174">
        <v>1</v>
      </c>
      <c r="CB221" s="174">
        <v>0</v>
      </c>
      <c r="CZ221" s="143">
        <v>8.4600000000000005E-3</v>
      </c>
    </row>
    <row r="222" spans="1:104" x14ac:dyDescent="0.2">
      <c r="A222" s="175"/>
      <c r="B222" s="177"/>
      <c r="C222" s="241" t="s">
        <v>279</v>
      </c>
      <c r="D222" s="242"/>
      <c r="E222" s="178">
        <v>1.84</v>
      </c>
      <c r="F222" s="179"/>
      <c r="G222" s="180"/>
      <c r="M222" s="176" t="s">
        <v>279</v>
      </c>
      <c r="O222" s="167"/>
    </row>
    <row r="223" spans="1:104" x14ac:dyDescent="0.2">
      <c r="A223" s="175"/>
      <c r="B223" s="177"/>
      <c r="C223" s="241" t="s">
        <v>280</v>
      </c>
      <c r="D223" s="242"/>
      <c r="E223" s="178">
        <v>1.1000000000000001</v>
      </c>
      <c r="F223" s="179"/>
      <c r="G223" s="180"/>
      <c r="M223" s="176" t="s">
        <v>280</v>
      </c>
      <c r="O223" s="167"/>
    </row>
    <row r="224" spans="1:104" x14ac:dyDescent="0.2">
      <c r="A224" s="175"/>
      <c r="B224" s="177"/>
      <c r="C224" s="241" t="s">
        <v>281</v>
      </c>
      <c r="D224" s="242"/>
      <c r="E224" s="178">
        <v>0.84</v>
      </c>
      <c r="F224" s="179"/>
      <c r="G224" s="180"/>
      <c r="M224" s="176" t="s">
        <v>281</v>
      </c>
      <c r="O224" s="167"/>
    </row>
    <row r="225" spans="1:104" x14ac:dyDescent="0.2">
      <c r="A225" s="168">
        <v>22</v>
      </c>
      <c r="B225" s="169" t="s">
        <v>282</v>
      </c>
      <c r="C225" s="170" t="s">
        <v>283</v>
      </c>
      <c r="D225" s="171" t="s">
        <v>268</v>
      </c>
      <c r="E225" s="172">
        <v>3.29</v>
      </c>
      <c r="F225" s="172"/>
      <c r="G225" s="173">
        <f>E225*F225</f>
        <v>0</v>
      </c>
      <c r="O225" s="167">
        <v>2</v>
      </c>
      <c r="AA225" s="143">
        <v>1</v>
      </c>
      <c r="AB225" s="143">
        <v>1</v>
      </c>
      <c r="AC225" s="143">
        <v>1</v>
      </c>
      <c r="AZ225" s="143">
        <v>1</v>
      </c>
      <c r="BA225" s="143">
        <f>IF(AZ225=1,G225,0)</f>
        <v>0</v>
      </c>
      <c r="BB225" s="143">
        <f>IF(AZ225=2,G225,0)</f>
        <v>0</v>
      </c>
      <c r="BC225" s="143">
        <f>IF(AZ225=3,G225,0)</f>
        <v>0</v>
      </c>
      <c r="BD225" s="143">
        <f>IF(AZ225=4,G225,0)</f>
        <v>0</v>
      </c>
      <c r="BE225" s="143">
        <f>IF(AZ225=5,G225,0)</f>
        <v>0</v>
      </c>
      <c r="CA225" s="174">
        <v>1</v>
      </c>
      <c r="CB225" s="174">
        <v>1</v>
      </c>
      <c r="CZ225" s="143">
        <v>9.2810000000000004E-2</v>
      </c>
    </row>
    <row r="226" spans="1:104" x14ac:dyDescent="0.2">
      <c r="A226" s="175"/>
      <c r="B226" s="177"/>
      <c r="C226" s="241" t="s">
        <v>284</v>
      </c>
      <c r="D226" s="242"/>
      <c r="E226" s="178">
        <v>3.29</v>
      </c>
      <c r="F226" s="179"/>
      <c r="G226" s="180"/>
      <c r="M226" s="176" t="s">
        <v>284</v>
      </c>
      <c r="O226" s="167"/>
    </row>
    <row r="227" spans="1:104" x14ac:dyDescent="0.2">
      <c r="A227" s="168">
        <v>23</v>
      </c>
      <c r="B227" s="169" t="s">
        <v>285</v>
      </c>
      <c r="C227" s="170" t="s">
        <v>286</v>
      </c>
      <c r="D227" s="171" t="s">
        <v>268</v>
      </c>
      <c r="E227" s="172">
        <v>4.3499999999999996</v>
      </c>
      <c r="F227" s="172"/>
      <c r="G227" s="173">
        <f>E227*F227</f>
        <v>0</v>
      </c>
      <c r="O227" s="167">
        <v>2</v>
      </c>
      <c r="AA227" s="143">
        <v>1</v>
      </c>
      <c r="AB227" s="143">
        <v>1</v>
      </c>
      <c r="AC227" s="143">
        <v>1</v>
      </c>
      <c r="AZ227" s="143">
        <v>1</v>
      </c>
      <c r="BA227" s="143">
        <f>IF(AZ227=1,G227,0)</f>
        <v>0</v>
      </c>
      <c r="BB227" s="143">
        <f>IF(AZ227=2,G227,0)</f>
        <v>0</v>
      </c>
      <c r="BC227" s="143">
        <f>IF(AZ227=3,G227,0)</f>
        <v>0</v>
      </c>
      <c r="BD227" s="143">
        <f>IF(AZ227=4,G227,0)</f>
        <v>0</v>
      </c>
      <c r="BE227" s="143">
        <f>IF(AZ227=5,G227,0)</f>
        <v>0</v>
      </c>
      <c r="CA227" s="174">
        <v>1</v>
      </c>
      <c r="CB227" s="174">
        <v>1</v>
      </c>
      <c r="CZ227" s="143">
        <v>0.18561</v>
      </c>
    </row>
    <row r="228" spans="1:104" x14ac:dyDescent="0.2">
      <c r="A228" s="175"/>
      <c r="B228" s="177"/>
      <c r="C228" s="241" t="s">
        <v>287</v>
      </c>
      <c r="D228" s="242"/>
      <c r="E228" s="178">
        <v>4.3499999999999996</v>
      </c>
      <c r="F228" s="179"/>
      <c r="G228" s="180"/>
      <c r="M228" s="176" t="s">
        <v>287</v>
      </c>
      <c r="O228" s="167"/>
    </row>
    <row r="229" spans="1:104" x14ac:dyDescent="0.2">
      <c r="A229" s="168">
        <v>24</v>
      </c>
      <c r="B229" s="169" t="s">
        <v>288</v>
      </c>
      <c r="C229" s="170" t="s">
        <v>289</v>
      </c>
      <c r="D229" s="171" t="s">
        <v>268</v>
      </c>
      <c r="E229" s="172">
        <v>5.84</v>
      </c>
      <c r="F229" s="172"/>
      <c r="G229" s="173">
        <f>E229*F229</f>
        <v>0</v>
      </c>
      <c r="O229" s="167">
        <v>2</v>
      </c>
      <c r="AA229" s="143">
        <v>1</v>
      </c>
      <c r="AB229" s="143">
        <v>1</v>
      </c>
      <c r="AC229" s="143">
        <v>1</v>
      </c>
      <c r="AZ229" s="143">
        <v>1</v>
      </c>
      <c r="BA229" s="143">
        <f>IF(AZ229=1,G229,0)</f>
        <v>0</v>
      </c>
      <c r="BB229" s="143">
        <f>IF(AZ229=2,G229,0)</f>
        <v>0</v>
      </c>
      <c r="BC229" s="143">
        <f>IF(AZ229=3,G229,0)</f>
        <v>0</v>
      </c>
      <c r="BD229" s="143">
        <f>IF(AZ229=4,G229,0)</f>
        <v>0</v>
      </c>
      <c r="BE229" s="143">
        <f>IF(AZ229=5,G229,0)</f>
        <v>0</v>
      </c>
      <c r="CA229" s="174">
        <v>1</v>
      </c>
      <c r="CB229" s="174">
        <v>1</v>
      </c>
      <c r="CZ229" s="143">
        <v>5.8E-4</v>
      </c>
    </row>
    <row r="230" spans="1:104" x14ac:dyDescent="0.2">
      <c r="A230" s="175"/>
      <c r="B230" s="177"/>
      <c r="C230" s="241" t="s">
        <v>290</v>
      </c>
      <c r="D230" s="242"/>
      <c r="E230" s="178">
        <v>5.84</v>
      </c>
      <c r="F230" s="179"/>
      <c r="G230" s="180"/>
      <c r="M230" s="176" t="s">
        <v>290</v>
      </c>
      <c r="O230" s="167"/>
    </row>
    <row r="231" spans="1:104" x14ac:dyDescent="0.2">
      <c r="A231" s="168">
        <v>25</v>
      </c>
      <c r="B231" s="169" t="s">
        <v>291</v>
      </c>
      <c r="C231" s="170" t="s">
        <v>292</v>
      </c>
      <c r="D231" s="171" t="s">
        <v>268</v>
      </c>
      <c r="E231" s="172">
        <v>4.76</v>
      </c>
      <c r="F231" s="172"/>
      <c r="G231" s="173">
        <f>E231*F231</f>
        <v>0</v>
      </c>
      <c r="O231" s="167">
        <v>2</v>
      </c>
      <c r="AA231" s="143">
        <v>12</v>
      </c>
      <c r="AB231" s="143">
        <v>0</v>
      </c>
      <c r="AC231" s="143">
        <v>94</v>
      </c>
      <c r="AZ231" s="143">
        <v>1</v>
      </c>
      <c r="BA231" s="143">
        <f>IF(AZ231=1,G231,0)</f>
        <v>0</v>
      </c>
      <c r="BB231" s="143">
        <f>IF(AZ231=2,G231,0)</f>
        <v>0</v>
      </c>
      <c r="BC231" s="143">
        <f>IF(AZ231=3,G231,0)</f>
        <v>0</v>
      </c>
      <c r="BD231" s="143">
        <f>IF(AZ231=4,G231,0)</f>
        <v>0</v>
      </c>
      <c r="BE231" s="143">
        <f>IF(AZ231=5,G231,0)</f>
        <v>0</v>
      </c>
      <c r="CA231" s="174">
        <v>12</v>
      </c>
      <c r="CB231" s="174">
        <v>0</v>
      </c>
      <c r="CZ231" s="143">
        <v>0.18561</v>
      </c>
    </row>
    <row r="232" spans="1:104" x14ac:dyDescent="0.2">
      <c r="A232" s="175"/>
      <c r="B232" s="177"/>
      <c r="C232" s="241" t="s">
        <v>293</v>
      </c>
      <c r="D232" s="242"/>
      <c r="E232" s="178">
        <v>4.76</v>
      </c>
      <c r="F232" s="179"/>
      <c r="G232" s="180"/>
      <c r="M232" s="176" t="s">
        <v>293</v>
      </c>
      <c r="O232" s="167"/>
    </row>
    <row r="233" spans="1:104" x14ac:dyDescent="0.2">
      <c r="A233" s="168">
        <v>26</v>
      </c>
      <c r="B233" s="169" t="s">
        <v>294</v>
      </c>
      <c r="C233" s="170" t="s">
        <v>295</v>
      </c>
      <c r="D233" s="171" t="s">
        <v>296</v>
      </c>
      <c r="E233" s="172">
        <v>8.8099999999999998E-2</v>
      </c>
      <c r="F233" s="172"/>
      <c r="G233" s="173">
        <f>E233*F233</f>
        <v>0</v>
      </c>
      <c r="O233" s="167">
        <v>2</v>
      </c>
      <c r="AA233" s="143">
        <v>3</v>
      </c>
      <c r="AB233" s="143">
        <v>0</v>
      </c>
      <c r="AC233" s="143">
        <v>13380520</v>
      </c>
      <c r="AZ233" s="143">
        <v>1</v>
      </c>
      <c r="BA233" s="143">
        <f>IF(AZ233=1,G233,0)</f>
        <v>0</v>
      </c>
      <c r="BB233" s="143">
        <f>IF(AZ233=2,G233,0)</f>
        <v>0</v>
      </c>
      <c r="BC233" s="143">
        <f>IF(AZ233=3,G233,0)</f>
        <v>0</v>
      </c>
      <c r="BD233" s="143">
        <f>IF(AZ233=4,G233,0)</f>
        <v>0</v>
      </c>
      <c r="BE233" s="143">
        <f>IF(AZ233=5,G233,0)</f>
        <v>0</v>
      </c>
      <c r="CA233" s="174">
        <v>3</v>
      </c>
      <c r="CB233" s="174">
        <v>0</v>
      </c>
      <c r="CZ233" s="143">
        <v>1</v>
      </c>
    </row>
    <row r="234" spans="1:104" x14ac:dyDescent="0.2">
      <c r="A234" s="175"/>
      <c r="B234" s="177"/>
      <c r="C234" s="241" t="s">
        <v>297</v>
      </c>
      <c r="D234" s="242"/>
      <c r="E234" s="178">
        <v>8.8099999999999998E-2</v>
      </c>
      <c r="F234" s="179"/>
      <c r="G234" s="180"/>
      <c r="M234" s="176" t="s">
        <v>297</v>
      </c>
      <c r="O234" s="167"/>
    </row>
    <row r="235" spans="1:104" x14ac:dyDescent="0.2">
      <c r="A235" s="168">
        <v>27</v>
      </c>
      <c r="B235" s="169" t="s">
        <v>298</v>
      </c>
      <c r="C235" s="170" t="s">
        <v>299</v>
      </c>
      <c r="D235" s="171" t="s">
        <v>296</v>
      </c>
      <c r="E235" s="172">
        <v>3.2399999999999998E-2</v>
      </c>
      <c r="F235" s="172"/>
      <c r="G235" s="173">
        <f>E235*F235</f>
        <v>0</v>
      </c>
      <c r="O235" s="167">
        <v>2</v>
      </c>
      <c r="AA235" s="143">
        <v>3</v>
      </c>
      <c r="AB235" s="143">
        <v>0</v>
      </c>
      <c r="AC235" s="143">
        <v>13380525</v>
      </c>
      <c r="AZ235" s="143">
        <v>1</v>
      </c>
      <c r="BA235" s="143">
        <f>IF(AZ235=1,G235,0)</f>
        <v>0</v>
      </c>
      <c r="BB235" s="143">
        <f>IF(AZ235=2,G235,0)</f>
        <v>0</v>
      </c>
      <c r="BC235" s="143">
        <f>IF(AZ235=3,G235,0)</f>
        <v>0</v>
      </c>
      <c r="BD235" s="143">
        <f>IF(AZ235=4,G235,0)</f>
        <v>0</v>
      </c>
      <c r="BE235" s="143">
        <f>IF(AZ235=5,G235,0)</f>
        <v>0</v>
      </c>
      <c r="CA235" s="174">
        <v>3</v>
      </c>
      <c r="CB235" s="174">
        <v>0</v>
      </c>
      <c r="CZ235" s="143">
        <v>1</v>
      </c>
    </row>
    <row r="236" spans="1:104" x14ac:dyDescent="0.2">
      <c r="A236" s="175"/>
      <c r="B236" s="177"/>
      <c r="C236" s="241" t="s">
        <v>300</v>
      </c>
      <c r="D236" s="242"/>
      <c r="E236" s="178">
        <v>3.2399999999999998E-2</v>
      </c>
      <c r="F236" s="179"/>
      <c r="G236" s="180"/>
      <c r="M236" s="176" t="s">
        <v>300</v>
      </c>
      <c r="O236" s="167"/>
    </row>
    <row r="237" spans="1:104" x14ac:dyDescent="0.2">
      <c r="A237" s="168">
        <v>28</v>
      </c>
      <c r="B237" s="169" t="s">
        <v>301</v>
      </c>
      <c r="C237" s="170" t="s">
        <v>302</v>
      </c>
      <c r="D237" s="171" t="s">
        <v>230</v>
      </c>
      <c r="E237" s="172">
        <v>6</v>
      </c>
      <c r="F237" s="172"/>
      <c r="G237" s="173">
        <f>E237*F237</f>
        <v>0</v>
      </c>
      <c r="O237" s="167">
        <v>2</v>
      </c>
      <c r="AA237" s="143">
        <v>3</v>
      </c>
      <c r="AB237" s="143">
        <v>1</v>
      </c>
      <c r="AC237" s="143">
        <v>28349014</v>
      </c>
      <c r="AZ237" s="143">
        <v>1</v>
      </c>
      <c r="BA237" s="143">
        <f>IF(AZ237=1,G237,0)</f>
        <v>0</v>
      </c>
      <c r="BB237" s="143">
        <f>IF(AZ237=2,G237,0)</f>
        <v>0</v>
      </c>
      <c r="BC237" s="143">
        <f>IF(AZ237=3,G237,0)</f>
        <v>0</v>
      </c>
      <c r="BD237" s="143">
        <f>IF(AZ237=4,G237,0)</f>
        <v>0</v>
      </c>
      <c r="BE237" s="143">
        <f>IF(AZ237=5,G237,0)</f>
        <v>0</v>
      </c>
      <c r="CA237" s="174">
        <v>3</v>
      </c>
      <c r="CB237" s="174">
        <v>1</v>
      </c>
      <c r="CZ237" s="143">
        <v>8.0000000000000004E-4</v>
      </c>
    </row>
    <row r="238" spans="1:104" ht="22.5" x14ac:dyDescent="0.2">
      <c r="A238" s="175"/>
      <c r="B238" s="177"/>
      <c r="C238" s="241" t="s">
        <v>265</v>
      </c>
      <c r="D238" s="242"/>
      <c r="E238" s="178">
        <v>6</v>
      </c>
      <c r="F238" s="179"/>
      <c r="G238" s="180"/>
      <c r="M238" s="176" t="s">
        <v>265</v>
      </c>
      <c r="O238" s="167"/>
    </row>
    <row r="239" spans="1:104" x14ac:dyDescent="0.2">
      <c r="A239" s="181"/>
      <c r="B239" s="182" t="s">
        <v>75</v>
      </c>
      <c r="C239" s="183" t="str">
        <f>CONCATENATE(B187," ",C187)</f>
        <v>3 Svislé a kompletní konstrukce</v>
      </c>
      <c r="D239" s="184"/>
      <c r="E239" s="185"/>
      <c r="F239" s="186"/>
      <c r="G239" s="187">
        <f>SUM(G188:G238)</f>
        <v>0</v>
      </c>
      <c r="O239" s="167">
        <v>4</v>
      </c>
      <c r="BA239" s="188">
        <f>SUM(BA187:BA238)</f>
        <v>0</v>
      </c>
      <c r="BB239" s="188">
        <f>SUM(BB187:BB238)</f>
        <v>0</v>
      </c>
      <c r="BC239" s="188">
        <f>SUM(BC187:BC238)</f>
        <v>0</v>
      </c>
      <c r="BD239" s="188">
        <f>SUM(BD187:BD238)</f>
        <v>0</v>
      </c>
      <c r="BE239" s="188">
        <f>SUM(BE187:BE238)</f>
        <v>0</v>
      </c>
    </row>
    <row r="240" spans="1:104" x14ac:dyDescent="0.2">
      <c r="A240" s="160" t="s">
        <v>72</v>
      </c>
      <c r="B240" s="161" t="s">
        <v>303</v>
      </c>
      <c r="C240" s="162" t="s">
        <v>304</v>
      </c>
      <c r="D240" s="163"/>
      <c r="E240" s="164"/>
      <c r="F240" s="164"/>
      <c r="G240" s="165"/>
      <c r="H240" s="166"/>
      <c r="I240" s="166"/>
      <c r="O240" s="167">
        <v>1</v>
      </c>
    </row>
    <row r="241" spans="1:104" x14ac:dyDescent="0.2">
      <c r="A241" s="168">
        <v>29</v>
      </c>
      <c r="B241" s="169" t="s">
        <v>305</v>
      </c>
      <c r="C241" s="170" t="s">
        <v>306</v>
      </c>
      <c r="D241" s="171" t="s">
        <v>230</v>
      </c>
      <c r="E241" s="172">
        <v>12</v>
      </c>
      <c r="F241" s="172"/>
      <c r="G241" s="173">
        <f>E241*F241</f>
        <v>0</v>
      </c>
      <c r="O241" s="167">
        <v>2</v>
      </c>
      <c r="AA241" s="143">
        <v>1</v>
      </c>
      <c r="AB241" s="143">
        <v>1</v>
      </c>
      <c r="AC241" s="143">
        <v>1</v>
      </c>
      <c r="AZ241" s="143">
        <v>1</v>
      </c>
      <c r="BA241" s="143">
        <f>IF(AZ241=1,G241,0)</f>
        <v>0</v>
      </c>
      <c r="BB241" s="143">
        <f>IF(AZ241=2,G241,0)</f>
        <v>0</v>
      </c>
      <c r="BC241" s="143">
        <f>IF(AZ241=3,G241,0)</f>
        <v>0</v>
      </c>
      <c r="BD241" s="143">
        <f>IF(AZ241=4,G241,0)</f>
        <v>0</v>
      </c>
      <c r="BE241" s="143">
        <f>IF(AZ241=5,G241,0)</f>
        <v>0</v>
      </c>
      <c r="CA241" s="174">
        <v>1</v>
      </c>
      <c r="CB241" s="174">
        <v>1</v>
      </c>
      <c r="CZ241" s="143">
        <v>1.6000000000000001E-4</v>
      </c>
    </row>
    <row r="242" spans="1:104" x14ac:dyDescent="0.2">
      <c r="A242" s="175"/>
      <c r="B242" s="177"/>
      <c r="C242" s="241" t="s">
        <v>307</v>
      </c>
      <c r="D242" s="242"/>
      <c r="E242" s="178">
        <v>12</v>
      </c>
      <c r="F242" s="179"/>
      <c r="G242" s="180"/>
      <c r="M242" s="176" t="s">
        <v>307</v>
      </c>
      <c r="O242" s="167"/>
    </row>
    <row r="243" spans="1:104" x14ac:dyDescent="0.2">
      <c r="A243" s="168">
        <v>30</v>
      </c>
      <c r="B243" s="169" t="s">
        <v>308</v>
      </c>
      <c r="C243" s="170" t="s">
        <v>309</v>
      </c>
      <c r="D243" s="171" t="s">
        <v>223</v>
      </c>
      <c r="E243" s="172">
        <v>0.27</v>
      </c>
      <c r="F243" s="172"/>
      <c r="G243" s="173">
        <f>E243*F243</f>
        <v>0</v>
      </c>
      <c r="O243" s="167">
        <v>2</v>
      </c>
      <c r="AA243" s="143">
        <v>1</v>
      </c>
      <c r="AB243" s="143">
        <v>1</v>
      </c>
      <c r="AC243" s="143">
        <v>1</v>
      </c>
      <c r="AZ243" s="143">
        <v>1</v>
      </c>
      <c r="BA243" s="143">
        <f>IF(AZ243=1,G243,0)</f>
        <v>0</v>
      </c>
      <c r="BB243" s="143">
        <f>IF(AZ243=2,G243,0)</f>
        <v>0</v>
      </c>
      <c r="BC243" s="143">
        <f>IF(AZ243=3,G243,0)</f>
        <v>0</v>
      </c>
      <c r="BD243" s="143">
        <f>IF(AZ243=4,G243,0)</f>
        <v>0</v>
      </c>
      <c r="BE243" s="143">
        <f>IF(AZ243=5,G243,0)</f>
        <v>0</v>
      </c>
      <c r="CA243" s="174">
        <v>1</v>
      </c>
      <c r="CB243" s="174">
        <v>1</v>
      </c>
      <c r="CZ243" s="143">
        <v>2.52522</v>
      </c>
    </row>
    <row r="244" spans="1:104" x14ac:dyDescent="0.2">
      <c r="A244" s="175"/>
      <c r="B244" s="177"/>
      <c r="C244" s="241" t="s">
        <v>310</v>
      </c>
      <c r="D244" s="242"/>
      <c r="E244" s="178">
        <v>0.27</v>
      </c>
      <c r="F244" s="179"/>
      <c r="G244" s="180"/>
      <c r="M244" s="176" t="s">
        <v>310</v>
      </c>
      <c r="O244" s="167"/>
    </row>
    <row r="245" spans="1:104" x14ac:dyDescent="0.2">
      <c r="A245" s="168">
        <v>31</v>
      </c>
      <c r="B245" s="169" t="s">
        <v>311</v>
      </c>
      <c r="C245" s="170" t="s">
        <v>312</v>
      </c>
      <c r="D245" s="171" t="s">
        <v>91</v>
      </c>
      <c r="E245" s="172">
        <v>1.08</v>
      </c>
      <c r="F245" s="172"/>
      <c r="G245" s="173">
        <f>E245*F245</f>
        <v>0</v>
      </c>
      <c r="O245" s="167">
        <v>2</v>
      </c>
      <c r="AA245" s="143">
        <v>1</v>
      </c>
      <c r="AB245" s="143">
        <v>1</v>
      </c>
      <c r="AC245" s="143">
        <v>1</v>
      </c>
      <c r="AZ245" s="143">
        <v>1</v>
      </c>
      <c r="BA245" s="143">
        <f>IF(AZ245=1,G245,0)</f>
        <v>0</v>
      </c>
      <c r="BB245" s="143">
        <f>IF(AZ245=2,G245,0)</f>
        <v>0</v>
      </c>
      <c r="BC245" s="143">
        <f>IF(AZ245=3,G245,0)</f>
        <v>0</v>
      </c>
      <c r="BD245" s="143">
        <f>IF(AZ245=4,G245,0)</f>
        <v>0</v>
      </c>
      <c r="BE245" s="143">
        <f>IF(AZ245=5,G245,0)</f>
        <v>0</v>
      </c>
      <c r="CA245" s="174">
        <v>1</v>
      </c>
      <c r="CB245" s="174">
        <v>1</v>
      </c>
      <c r="CZ245" s="143">
        <v>4.2999999999999997E-2</v>
      </c>
    </row>
    <row r="246" spans="1:104" x14ac:dyDescent="0.2">
      <c r="A246" s="175"/>
      <c r="B246" s="177"/>
      <c r="C246" s="241" t="s">
        <v>313</v>
      </c>
      <c r="D246" s="242"/>
      <c r="E246" s="178">
        <v>1.08</v>
      </c>
      <c r="F246" s="179"/>
      <c r="G246" s="180"/>
      <c r="M246" s="176" t="s">
        <v>313</v>
      </c>
      <c r="O246" s="167"/>
    </row>
    <row r="247" spans="1:104" x14ac:dyDescent="0.2">
      <c r="A247" s="168">
        <v>32</v>
      </c>
      <c r="B247" s="169" t="s">
        <v>314</v>
      </c>
      <c r="C247" s="170" t="s">
        <v>315</v>
      </c>
      <c r="D247" s="171" t="s">
        <v>91</v>
      </c>
      <c r="E247" s="172">
        <v>1.08</v>
      </c>
      <c r="F247" s="172"/>
      <c r="G247" s="173">
        <f>E247*F247</f>
        <v>0</v>
      </c>
      <c r="O247" s="167">
        <v>2</v>
      </c>
      <c r="AA247" s="143">
        <v>1</v>
      </c>
      <c r="AB247" s="143">
        <v>1</v>
      </c>
      <c r="AC247" s="143">
        <v>1</v>
      </c>
      <c r="AZ247" s="143">
        <v>1</v>
      </c>
      <c r="BA247" s="143">
        <f>IF(AZ247=1,G247,0)</f>
        <v>0</v>
      </c>
      <c r="BB247" s="143">
        <f>IF(AZ247=2,G247,0)</f>
        <v>0</v>
      </c>
      <c r="BC247" s="143">
        <f>IF(AZ247=3,G247,0)</f>
        <v>0</v>
      </c>
      <c r="BD247" s="143">
        <f>IF(AZ247=4,G247,0)</f>
        <v>0</v>
      </c>
      <c r="BE247" s="143">
        <f>IF(AZ247=5,G247,0)</f>
        <v>0</v>
      </c>
      <c r="CA247" s="174">
        <v>1</v>
      </c>
      <c r="CB247" s="174">
        <v>1</v>
      </c>
      <c r="CZ247" s="143">
        <v>0</v>
      </c>
    </row>
    <row r="248" spans="1:104" ht="22.5" x14ac:dyDescent="0.2">
      <c r="A248" s="168">
        <v>33</v>
      </c>
      <c r="B248" s="169" t="s">
        <v>316</v>
      </c>
      <c r="C248" s="170" t="s">
        <v>317</v>
      </c>
      <c r="D248" s="171" t="s">
        <v>242</v>
      </c>
      <c r="E248" s="172">
        <v>5.0000000000000001E-3</v>
      </c>
      <c r="F248" s="172"/>
      <c r="G248" s="173">
        <f>E248*F248</f>
        <v>0</v>
      </c>
      <c r="O248" s="167">
        <v>2</v>
      </c>
      <c r="AA248" s="143">
        <v>1</v>
      </c>
      <c r="AB248" s="143">
        <v>1</v>
      </c>
      <c r="AC248" s="143">
        <v>1</v>
      </c>
      <c r="AZ248" s="143">
        <v>1</v>
      </c>
      <c r="BA248" s="143">
        <f>IF(AZ248=1,G248,0)</f>
        <v>0</v>
      </c>
      <c r="BB248" s="143">
        <f>IF(AZ248=2,G248,0)</f>
        <v>0</v>
      </c>
      <c r="BC248" s="143">
        <f>IF(AZ248=3,G248,0)</f>
        <v>0</v>
      </c>
      <c r="BD248" s="143">
        <f>IF(AZ248=4,G248,0)</f>
        <v>0</v>
      </c>
      <c r="BE248" s="143">
        <f>IF(AZ248=5,G248,0)</f>
        <v>0</v>
      </c>
      <c r="CA248" s="174">
        <v>1</v>
      </c>
      <c r="CB248" s="174">
        <v>1</v>
      </c>
      <c r="CZ248" s="143">
        <v>1.04548</v>
      </c>
    </row>
    <row r="249" spans="1:104" x14ac:dyDescent="0.2">
      <c r="A249" s="175"/>
      <c r="B249" s="177"/>
      <c r="C249" s="241" t="s">
        <v>318</v>
      </c>
      <c r="D249" s="242"/>
      <c r="E249" s="178">
        <v>5.0000000000000001E-3</v>
      </c>
      <c r="F249" s="179"/>
      <c r="G249" s="180"/>
      <c r="M249" s="176" t="s">
        <v>318</v>
      </c>
      <c r="O249" s="167"/>
    </row>
    <row r="250" spans="1:104" ht="22.5" x14ac:dyDescent="0.2">
      <c r="A250" s="168">
        <v>34</v>
      </c>
      <c r="B250" s="169" t="s">
        <v>319</v>
      </c>
      <c r="C250" s="205" t="s">
        <v>320</v>
      </c>
      <c r="D250" s="171" t="s">
        <v>91</v>
      </c>
      <c r="E250" s="172">
        <f>(44.01+51.2+278.55*1.1+29.7+7+52.77+64.96)/1.1</f>
        <v>505.49545454545449</v>
      </c>
      <c r="F250" s="172"/>
      <c r="G250" s="173">
        <f>E250*F250</f>
        <v>0</v>
      </c>
      <c r="O250" s="167">
        <v>2</v>
      </c>
      <c r="AA250" s="143">
        <v>1</v>
      </c>
      <c r="AB250" s="143">
        <v>1</v>
      </c>
      <c r="AC250" s="143">
        <v>1</v>
      </c>
      <c r="AZ250" s="143">
        <v>1</v>
      </c>
      <c r="BA250" s="143">
        <f>IF(AZ250=1,G250,0)</f>
        <v>0</v>
      </c>
      <c r="BB250" s="143">
        <f>IF(AZ250=2,G250,0)</f>
        <v>0</v>
      </c>
      <c r="BC250" s="143">
        <f>IF(AZ250=3,G250,0)</f>
        <v>0</v>
      </c>
      <c r="BD250" s="143">
        <f>IF(AZ250=4,G250,0)</f>
        <v>0</v>
      </c>
      <c r="BE250" s="143">
        <f>IF(AZ250=5,G250,0)</f>
        <v>0</v>
      </c>
      <c r="CA250" s="174">
        <v>1</v>
      </c>
      <c r="CB250" s="174">
        <v>1</v>
      </c>
      <c r="CZ250" s="143">
        <v>1.1820000000000001E-2</v>
      </c>
    </row>
    <row r="251" spans="1:104" ht="22.5" x14ac:dyDescent="0.2">
      <c r="A251" s="175"/>
      <c r="B251" s="177"/>
      <c r="C251" s="241" t="s">
        <v>321</v>
      </c>
      <c r="D251" s="242"/>
      <c r="E251" s="178">
        <v>0</v>
      </c>
      <c r="F251" s="179"/>
      <c r="G251" s="180"/>
      <c r="M251" s="176" t="s">
        <v>321</v>
      </c>
      <c r="O251" s="167"/>
    </row>
    <row r="252" spans="1:104" hidden="1" x14ac:dyDescent="0.2">
      <c r="A252" s="175"/>
      <c r="B252" s="177"/>
      <c r="C252" s="241" t="s">
        <v>322</v>
      </c>
      <c r="D252" s="242"/>
      <c r="E252" s="178">
        <v>0</v>
      </c>
      <c r="F252" s="179"/>
      <c r="G252" s="180"/>
      <c r="M252" s="176" t="s">
        <v>322</v>
      </c>
      <c r="O252" s="167"/>
    </row>
    <row r="253" spans="1:104" hidden="1" x14ac:dyDescent="0.2">
      <c r="A253" s="175"/>
      <c r="B253" s="177"/>
      <c r="C253" s="241" t="s">
        <v>323</v>
      </c>
      <c r="D253" s="242"/>
      <c r="E253" s="178">
        <v>27.328199999999999</v>
      </c>
      <c r="F253" s="179"/>
      <c r="G253" s="180"/>
      <c r="M253" s="176" t="s">
        <v>323</v>
      </c>
      <c r="O253" s="167"/>
    </row>
    <row r="254" spans="1:104" ht="22.5" hidden="1" x14ac:dyDescent="0.2">
      <c r="A254" s="175"/>
      <c r="B254" s="177"/>
      <c r="C254" s="241" t="s">
        <v>324</v>
      </c>
      <c r="D254" s="242"/>
      <c r="E254" s="178">
        <v>53.549199999999999</v>
      </c>
      <c r="F254" s="179"/>
      <c r="G254" s="180"/>
      <c r="M254" s="176" t="s">
        <v>324</v>
      </c>
      <c r="O254" s="167"/>
    </row>
    <row r="255" spans="1:104" hidden="1" x14ac:dyDescent="0.2">
      <c r="A255" s="175"/>
      <c r="B255" s="177"/>
      <c r="C255" s="241" t="s">
        <v>325</v>
      </c>
      <c r="D255" s="242"/>
      <c r="E255" s="178">
        <v>-19.417999999999999</v>
      </c>
      <c r="F255" s="179"/>
      <c r="G255" s="180"/>
      <c r="M255" s="176" t="s">
        <v>325</v>
      </c>
      <c r="O255" s="167"/>
    </row>
    <row r="256" spans="1:104" hidden="1" x14ac:dyDescent="0.2">
      <c r="A256" s="175"/>
      <c r="B256" s="177"/>
      <c r="C256" s="241" t="s">
        <v>326</v>
      </c>
      <c r="D256" s="242"/>
      <c r="E256" s="178">
        <v>81.965400000000002</v>
      </c>
      <c r="F256" s="179"/>
      <c r="G256" s="180"/>
      <c r="M256" s="176" t="s">
        <v>326</v>
      </c>
      <c r="O256" s="167"/>
    </row>
    <row r="257" spans="1:104" hidden="1" x14ac:dyDescent="0.2">
      <c r="A257" s="175"/>
      <c r="B257" s="177"/>
      <c r="C257" s="241" t="s">
        <v>327</v>
      </c>
      <c r="D257" s="242"/>
      <c r="E257" s="178">
        <v>-35.996499999999997</v>
      </c>
      <c r="F257" s="179"/>
      <c r="G257" s="180"/>
      <c r="M257" s="176" t="s">
        <v>327</v>
      </c>
      <c r="O257" s="167"/>
    </row>
    <row r="258" spans="1:104" hidden="1" x14ac:dyDescent="0.2">
      <c r="A258" s="175"/>
      <c r="B258" s="177"/>
      <c r="C258" s="243" t="s">
        <v>95</v>
      </c>
      <c r="D258" s="242"/>
      <c r="E258" s="201">
        <v>107.42830000000001</v>
      </c>
      <c r="F258" s="179"/>
      <c r="G258" s="180"/>
      <c r="M258" s="176" t="s">
        <v>95</v>
      </c>
      <c r="O258" s="167"/>
    </row>
    <row r="259" spans="1:104" hidden="1" x14ac:dyDescent="0.2">
      <c r="A259" s="175"/>
      <c r="B259" s="177"/>
      <c r="C259" s="241" t="s">
        <v>328</v>
      </c>
      <c r="D259" s="242"/>
      <c r="E259" s="178">
        <v>0</v>
      </c>
      <c r="F259" s="179"/>
      <c r="G259" s="180"/>
      <c r="M259" s="176" t="s">
        <v>328</v>
      </c>
      <c r="O259" s="167"/>
    </row>
    <row r="260" spans="1:104" hidden="1" x14ac:dyDescent="0.2">
      <c r="A260" s="175"/>
      <c r="B260" s="177"/>
      <c r="C260" s="241" t="s">
        <v>329</v>
      </c>
      <c r="D260" s="242"/>
      <c r="E260" s="178">
        <v>9.3450000000000006</v>
      </c>
      <c r="F260" s="179"/>
      <c r="G260" s="180"/>
      <c r="M260" s="176" t="s">
        <v>329</v>
      </c>
      <c r="O260" s="167"/>
    </row>
    <row r="261" spans="1:104" hidden="1" x14ac:dyDescent="0.2">
      <c r="A261" s="175"/>
      <c r="B261" s="177"/>
      <c r="C261" s="241" t="s">
        <v>330</v>
      </c>
      <c r="D261" s="242"/>
      <c r="E261" s="178">
        <v>7.0026999999999999</v>
      </c>
      <c r="F261" s="179"/>
      <c r="G261" s="180"/>
      <c r="M261" s="176" t="s">
        <v>330</v>
      </c>
      <c r="O261" s="167"/>
    </row>
    <row r="262" spans="1:104" hidden="1" x14ac:dyDescent="0.2">
      <c r="A262" s="175"/>
      <c r="B262" s="177"/>
      <c r="C262" s="241" t="s">
        <v>331</v>
      </c>
      <c r="D262" s="242"/>
      <c r="E262" s="178">
        <v>1</v>
      </c>
      <c r="F262" s="179"/>
      <c r="G262" s="180"/>
      <c r="M262" s="176" t="s">
        <v>331</v>
      </c>
      <c r="O262" s="167"/>
    </row>
    <row r="263" spans="1:104" hidden="1" x14ac:dyDescent="0.2">
      <c r="A263" s="175"/>
      <c r="B263" s="177"/>
      <c r="C263" s="241" t="s">
        <v>332</v>
      </c>
      <c r="D263" s="242"/>
      <c r="E263" s="178">
        <v>1.5</v>
      </c>
      <c r="F263" s="179"/>
      <c r="G263" s="180"/>
      <c r="M263" s="176" t="s">
        <v>332</v>
      </c>
      <c r="O263" s="167"/>
    </row>
    <row r="264" spans="1:104" hidden="1" x14ac:dyDescent="0.2">
      <c r="A264" s="175"/>
      <c r="B264" s="177"/>
      <c r="C264" s="241" t="s">
        <v>333</v>
      </c>
      <c r="D264" s="242"/>
      <c r="E264" s="178">
        <v>53.347499999999997</v>
      </c>
      <c r="F264" s="179"/>
      <c r="G264" s="180"/>
      <c r="M264" s="176" t="s">
        <v>333</v>
      </c>
      <c r="O264" s="167"/>
    </row>
    <row r="265" spans="1:104" ht="22.5" hidden="1" x14ac:dyDescent="0.2">
      <c r="A265" s="175"/>
      <c r="B265" s="177"/>
      <c r="C265" s="241" t="s">
        <v>334</v>
      </c>
      <c r="D265" s="242"/>
      <c r="E265" s="178">
        <v>55.385399999999997</v>
      </c>
      <c r="F265" s="179"/>
      <c r="G265" s="180"/>
      <c r="M265" s="176" t="s">
        <v>334</v>
      </c>
      <c r="O265" s="167"/>
    </row>
    <row r="266" spans="1:104" hidden="1" x14ac:dyDescent="0.2">
      <c r="A266" s="175"/>
      <c r="B266" s="177"/>
      <c r="C266" s="241" t="s">
        <v>335</v>
      </c>
      <c r="D266" s="242"/>
      <c r="E266" s="178">
        <v>7.7670000000000003</v>
      </c>
      <c r="F266" s="179"/>
      <c r="G266" s="180"/>
      <c r="M266" s="176" t="s">
        <v>335</v>
      </c>
      <c r="O266" s="167"/>
    </row>
    <row r="267" spans="1:104" hidden="1" x14ac:dyDescent="0.2">
      <c r="A267" s="175"/>
      <c r="B267" s="177"/>
      <c r="C267" s="241" t="s">
        <v>336</v>
      </c>
      <c r="D267" s="242"/>
      <c r="E267" s="178">
        <v>-0.20250000000000001</v>
      </c>
      <c r="F267" s="179"/>
      <c r="G267" s="180"/>
      <c r="M267" s="176" t="s">
        <v>336</v>
      </c>
      <c r="O267" s="167"/>
    </row>
    <row r="268" spans="1:104" hidden="1" x14ac:dyDescent="0.2">
      <c r="A268" s="175"/>
      <c r="B268" s="177"/>
      <c r="C268" s="243" t="s">
        <v>95</v>
      </c>
      <c r="D268" s="242"/>
      <c r="E268" s="201">
        <v>135.14510000000001</v>
      </c>
      <c r="F268" s="179"/>
      <c r="G268" s="180"/>
      <c r="M268" s="176" t="s">
        <v>95</v>
      </c>
      <c r="O268" s="167"/>
    </row>
    <row r="269" spans="1:104" ht="22.5" x14ac:dyDescent="0.2">
      <c r="A269" s="168">
        <v>35</v>
      </c>
      <c r="B269" s="169" t="s">
        <v>337</v>
      </c>
      <c r="C269" s="170" t="s">
        <v>902</v>
      </c>
      <c r="D269" s="171" t="s">
        <v>91</v>
      </c>
      <c r="E269" s="172">
        <f>1.3*59.1615</f>
        <v>76.909949999999995</v>
      </c>
      <c r="F269" s="172"/>
      <c r="G269" s="173">
        <f>E269*F269</f>
        <v>0</v>
      </c>
      <c r="O269" s="167">
        <v>2</v>
      </c>
      <c r="AA269" s="143">
        <v>1</v>
      </c>
      <c r="AB269" s="143">
        <v>1</v>
      </c>
      <c r="AC269" s="143">
        <v>1</v>
      </c>
      <c r="AZ269" s="143">
        <v>1</v>
      </c>
      <c r="BA269" s="143">
        <f>IF(AZ269=1,G269,0)</f>
        <v>0</v>
      </c>
      <c r="BB269" s="143">
        <f>IF(AZ269=2,G269,0)</f>
        <v>0</v>
      </c>
      <c r="BC269" s="143">
        <f>IF(AZ269=3,G269,0)</f>
        <v>0</v>
      </c>
      <c r="BD269" s="143">
        <f>IF(AZ269=4,G269,0)</f>
        <v>0</v>
      </c>
      <c r="BE269" s="143">
        <f>IF(AZ269=5,G269,0)</f>
        <v>0</v>
      </c>
      <c r="CA269" s="174">
        <v>1</v>
      </c>
      <c r="CB269" s="174">
        <v>1</v>
      </c>
      <c r="CZ269" s="143">
        <v>1.1599999999999999E-2</v>
      </c>
    </row>
    <row r="270" spans="1:104" ht="22.5" x14ac:dyDescent="0.2">
      <c r="A270" s="175"/>
      <c r="B270" s="177"/>
      <c r="C270" s="241" t="s">
        <v>338</v>
      </c>
      <c r="D270" s="242"/>
      <c r="E270" s="178">
        <v>0</v>
      </c>
      <c r="F270" s="179"/>
      <c r="G270" s="180"/>
      <c r="M270" s="176" t="s">
        <v>338</v>
      </c>
      <c r="O270" s="167"/>
    </row>
    <row r="271" spans="1:104" hidden="1" x14ac:dyDescent="0.2">
      <c r="A271" s="175"/>
      <c r="B271" s="177"/>
      <c r="C271" s="241" t="s">
        <v>322</v>
      </c>
      <c r="D271" s="242"/>
      <c r="E271" s="178">
        <v>0</v>
      </c>
      <c r="F271" s="179"/>
      <c r="G271" s="180"/>
      <c r="M271" s="176" t="s">
        <v>322</v>
      </c>
      <c r="O271" s="167"/>
    </row>
    <row r="272" spans="1:104" hidden="1" x14ac:dyDescent="0.2">
      <c r="A272" s="175"/>
      <c r="B272" s="177"/>
      <c r="C272" s="241" t="s">
        <v>339</v>
      </c>
      <c r="D272" s="242"/>
      <c r="E272" s="178">
        <v>13.188000000000001</v>
      </c>
      <c r="F272" s="179"/>
      <c r="G272" s="180"/>
      <c r="M272" s="176" t="s">
        <v>339</v>
      </c>
      <c r="O272" s="167"/>
    </row>
    <row r="273" spans="1:104" hidden="1" x14ac:dyDescent="0.2">
      <c r="A273" s="175"/>
      <c r="B273" s="177"/>
      <c r="C273" s="241" t="s">
        <v>340</v>
      </c>
      <c r="D273" s="242"/>
      <c r="E273" s="178">
        <v>12.542999999999999</v>
      </c>
      <c r="F273" s="179"/>
      <c r="G273" s="180"/>
      <c r="M273" s="176" t="s">
        <v>340</v>
      </c>
      <c r="O273" s="167"/>
    </row>
    <row r="274" spans="1:104" hidden="1" x14ac:dyDescent="0.2">
      <c r="A274" s="175"/>
      <c r="B274" s="177"/>
      <c r="C274" s="241" t="s">
        <v>341</v>
      </c>
      <c r="D274" s="242"/>
      <c r="E274" s="178">
        <v>33.430500000000002</v>
      </c>
      <c r="F274" s="179"/>
      <c r="G274" s="180"/>
      <c r="M274" s="176" t="s">
        <v>341</v>
      </c>
      <c r="O274" s="167"/>
    </row>
    <row r="275" spans="1:104" hidden="1" x14ac:dyDescent="0.2">
      <c r="A275" s="175"/>
      <c r="B275" s="177"/>
      <c r="C275" s="243" t="s">
        <v>95</v>
      </c>
      <c r="D275" s="242"/>
      <c r="E275" s="201">
        <v>59.161500000000004</v>
      </c>
      <c r="F275" s="179"/>
      <c r="G275" s="180"/>
      <c r="M275" s="176" t="s">
        <v>95</v>
      </c>
      <c r="O275" s="167"/>
    </row>
    <row r="276" spans="1:104" ht="22.5" x14ac:dyDescent="0.2">
      <c r="A276" s="168">
        <v>36</v>
      </c>
      <c r="B276" s="169" t="s">
        <v>342</v>
      </c>
      <c r="C276" s="170" t="s">
        <v>343</v>
      </c>
      <c r="D276" s="171" t="s">
        <v>230</v>
      </c>
      <c r="E276" s="172">
        <v>21</v>
      </c>
      <c r="F276" s="172"/>
      <c r="G276" s="173">
        <f>E276*F276</f>
        <v>0</v>
      </c>
      <c r="O276" s="167">
        <v>2</v>
      </c>
      <c r="AA276" s="143">
        <v>12</v>
      </c>
      <c r="AB276" s="143">
        <v>0</v>
      </c>
      <c r="AC276" s="143">
        <v>45</v>
      </c>
      <c r="AZ276" s="143">
        <v>1</v>
      </c>
      <c r="BA276" s="143">
        <f>IF(AZ276=1,G276,0)</f>
        <v>0</v>
      </c>
      <c r="BB276" s="143">
        <f>IF(AZ276=2,G276,0)</f>
        <v>0</v>
      </c>
      <c r="BC276" s="143">
        <f>IF(AZ276=3,G276,0)</f>
        <v>0</v>
      </c>
      <c r="BD276" s="143">
        <f>IF(AZ276=4,G276,0)</f>
        <v>0</v>
      </c>
      <c r="BE276" s="143">
        <f>IF(AZ276=5,G276,0)</f>
        <v>0</v>
      </c>
      <c r="CA276" s="174">
        <v>12</v>
      </c>
      <c r="CB276" s="174">
        <v>0</v>
      </c>
      <c r="CZ276" s="143">
        <v>0</v>
      </c>
    </row>
    <row r="277" spans="1:104" x14ac:dyDescent="0.2">
      <c r="A277" s="175"/>
      <c r="B277" s="177"/>
      <c r="C277" s="241" t="s">
        <v>344</v>
      </c>
      <c r="D277" s="242"/>
      <c r="E277" s="178">
        <v>0</v>
      </c>
      <c r="F277" s="179"/>
      <c r="G277" s="180"/>
      <c r="M277" s="176" t="s">
        <v>344</v>
      </c>
      <c r="O277" s="167"/>
    </row>
    <row r="278" spans="1:104" x14ac:dyDescent="0.2">
      <c r="A278" s="175"/>
      <c r="B278" s="177"/>
      <c r="C278" s="241" t="s">
        <v>345</v>
      </c>
      <c r="D278" s="242"/>
      <c r="E278" s="178">
        <v>21</v>
      </c>
      <c r="F278" s="179"/>
      <c r="G278" s="180"/>
      <c r="M278" s="176" t="s">
        <v>345</v>
      </c>
      <c r="O278" s="167"/>
    </row>
    <row r="279" spans="1:104" x14ac:dyDescent="0.2">
      <c r="A279" s="181"/>
      <c r="B279" s="182" t="s">
        <v>75</v>
      </c>
      <c r="C279" s="183" t="str">
        <f>CONCATENATE(B240," ",C240)</f>
        <v>4 Vodorovné konstrukce</v>
      </c>
      <c r="D279" s="184"/>
      <c r="E279" s="185"/>
      <c r="F279" s="186"/>
      <c r="G279" s="187">
        <f>SUM(G240:G278)</f>
        <v>0</v>
      </c>
      <c r="O279" s="167">
        <v>4</v>
      </c>
      <c r="BA279" s="188">
        <f>SUM(BA240:BA278)</f>
        <v>0</v>
      </c>
      <c r="BB279" s="188">
        <f>SUM(BB240:BB278)</f>
        <v>0</v>
      </c>
      <c r="BC279" s="188">
        <f>SUM(BC240:BC278)</f>
        <v>0</v>
      </c>
      <c r="BD279" s="188">
        <f>SUM(BD240:BD278)</f>
        <v>0</v>
      </c>
      <c r="BE279" s="188">
        <f>SUM(BE240:BE278)</f>
        <v>0</v>
      </c>
    </row>
    <row r="280" spans="1:104" x14ac:dyDescent="0.2">
      <c r="A280" s="160" t="s">
        <v>72</v>
      </c>
      <c r="B280" s="161" t="s">
        <v>346</v>
      </c>
      <c r="C280" s="162" t="s">
        <v>347</v>
      </c>
      <c r="D280" s="163"/>
      <c r="E280" s="164"/>
      <c r="F280" s="164"/>
      <c r="G280" s="165"/>
      <c r="H280" s="166"/>
      <c r="I280" s="166"/>
      <c r="O280" s="167">
        <v>1</v>
      </c>
    </row>
    <row r="281" spans="1:104" x14ac:dyDescent="0.2">
      <c r="A281" s="168">
        <v>37</v>
      </c>
      <c r="B281" s="169" t="s">
        <v>348</v>
      </c>
      <c r="C281" s="170" t="s">
        <v>349</v>
      </c>
      <c r="D281" s="171" t="s">
        <v>91</v>
      </c>
      <c r="E281" s="172">
        <v>32.736400000000003</v>
      </c>
      <c r="F281" s="172"/>
      <c r="G281" s="173">
        <f>E281*F281</f>
        <v>0</v>
      </c>
      <c r="O281" s="167">
        <v>2</v>
      </c>
      <c r="AA281" s="143">
        <v>1</v>
      </c>
      <c r="AB281" s="143">
        <v>1</v>
      </c>
      <c r="AC281" s="143">
        <v>1</v>
      </c>
      <c r="AZ281" s="143">
        <v>1</v>
      </c>
      <c r="BA281" s="143">
        <f>IF(AZ281=1,G281,0)</f>
        <v>0</v>
      </c>
      <c r="BB281" s="143">
        <f>IF(AZ281=2,G281,0)</f>
        <v>0</v>
      </c>
      <c r="BC281" s="143">
        <f>IF(AZ281=3,G281,0)</f>
        <v>0</v>
      </c>
      <c r="BD281" s="143">
        <f>IF(AZ281=4,G281,0)</f>
        <v>0</v>
      </c>
      <c r="BE281" s="143">
        <f>IF(AZ281=5,G281,0)</f>
        <v>0</v>
      </c>
      <c r="CA281" s="174">
        <v>1</v>
      </c>
      <c r="CB281" s="174">
        <v>1</v>
      </c>
      <c r="CZ281" s="143">
        <v>5.2500000000000003E-3</v>
      </c>
    </row>
    <row r="282" spans="1:104" x14ac:dyDescent="0.2">
      <c r="A282" s="175"/>
      <c r="B282" s="177"/>
      <c r="C282" s="241" t="s">
        <v>350</v>
      </c>
      <c r="D282" s="242"/>
      <c r="E282" s="178">
        <v>34.566400000000002</v>
      </c>
      <c r="F282" s="179"/>
      <c r="G282" s="180"/>
      <c r="M282" s="176" t="s">
        <v>350</v>
      </c>
      <c r="O282" s="167"/>
    </row>
    <row r="283" spans="1:104" x14ac:dyDescent="0.2">
      <c r="A283" s="175"/>
      <c r="B283" s="177"/>
      <c r="C283" s="241" t="s">
        <v>351</v>
      </c>
      <c r="D283" s="242"/>
      <c r="E283" s="178">
        <v>-1.83</v>
      </c>
      <c r="F283" s="179"/>
      <c r="G283" s="180"/>
      <c r="M283" s="176" t="s">
        <v>351</v>
      </c>
      <c r="O283" s="167"/>
    </row>
    <row r="284" spans="1:104" x14ac:dyDescent="0.2">
      <c r="A284" s="168">
        <v>38</v>
      </c>
      <c r="B284" s="169" t="s">
        <v>352</v>
      </c>
      <c r="C284" s="170" t="s">
        <v>353</v>
      </c>
      <c r="D284" s="171" t="s">
        <v>91</v>
      </c>
      <c r="E284" s="172">
        <v>32.736400000000003</v>
      </c>
      <c r="F284" s="172"/>
      <c r="G284" s="173">
        <f>E284*F284</f>
        <v>0</v>
      </c>
      <c r="O284" s="167">
        <v>2</v>
      </c>
      <c r="AA284" s="143">
        <v>1</v>
      </c>
      <c r="AB284" s="143">
        <v>1</v>
      </c>
      <c r="AC284" s="143">
        <v>1</v>
      </c>
      <c r="AZ284" s="143">
        <v>1</v>
      </c>
      <c r="BA284" s="143">
        <f>IF(AZ284=1,G284,0)</f>
        <v>0</v>
      </c>
      <c r="BB284" s="143">
        <f>IF(AZ284=2,G284,0)</f>
        <v>0</v>
      </c>
      <c r="BC284" s="143">
        <f>IF(AZ284=3,G284,0)</f>
        <v>0</v>
      </c>
      <c r="BD284" s="143">
        <f>IF(AZ284=4,G284,0)</f>
        <v>0</v>
      </c>
      <c r="BE284" s="143">
        <f>IF(AZ284=5,G284,0)</f>
        <v>0</v>
      </c>
      <c r="CA284" s="174">
        <v>1</v>
      </c>
      <c r="CB284" s="174">
        <v>1</v>
      </c>
      <c r="CZ284" s="143">
        <v>4.1999999999999997E-3</v>
      </c>
    </row>
    <row r="285" spans="1:104" x14ac:dyDescent="0.2">
      <c r="A285" s="175"/>
      <c r="B285" s="177"/>
      <c r="C285" s="241" t="s">
        <v>350</v>
      </c>
      <c r="D285" s="242"/>
      <c r="E285" s="178">
        <v>34.566400000000002</v>
      </c>
      <c r="F285" s="179"/>
      <c r="G285" s="180"/>
      <c r="M285" s="176" t="s">
        <v>350</v>
      </c>
      <c r="O285" s="167"/>
    </row>
    <row r="286" spans="1:104" x14ac:dyDescent="0.2">
      <c r="A286" s="175"/>
      <c r="B286" s="177"/>
      <c r="C286" s="241" t="s">
        <v>351</v>
      </c>
      <c r="D286" s="242"/>
      <c r="E286" s="178">
        <v>-1.83</v>
      </c>
      <c r="F286" s="179"/>
      <c r="G286" s="180"/>
      <c r="M286" s="176" t="s">
        <v>351</v>
      </c>
      <c r="O286" s="167"/>
    </row>
    <row r="287" spans="1:104" x14ac:dyDescent="0.2">
      <c r="A287" s="168">
        <v>39</v>
      </c>
      <c r="B287" s="169" t="s">
        <v>354</v>
      </c>
      <c r="C287" s="170" t="s">
        <v>355</v>
      </c>
      <c r="D287" s="171" t="s">
        <v>91</v>
      </c>
      <c r="E287" s="172">
        <v>11.85</v>
      </c>
      <c r="F287" s="172"/>
      <c r="G287" s="173">
        <f>E287*F287</f>
        <v>0</v>
      </c>
      <c r="O287" s="167">
        <v>2</v>
      </c>
      <c r="AA287" s="143">
        <v>1</v>
      </c>
      <c r="AB287" s="143">
        <v>1</v>
      </c>
      <c r="AC287" s="143">
        <v>1</v>
      </c>
      <c r="AZ287" s="143">
        <v>1</v>
      </c>
      <c r="BA287" s="143">
        <f>IF(AZ287=1,G287,0)</f>
        <v>0</v>
      </c>
      <c r="BB287" s="143">
        <f>IF(AZ287=2,G287,0)</f>
        <v>0</v>
      </c>
      <c r="BC287" s="143">
        <f>IF(AZ287=3,G287,0)</f>
        <v>0</v>
      </c>
      <c r="BD287" s="143">
        <f>IF(AZ287=4,G287,0)</f>
        <v>0</v>
      </c>
      <c r="BE287" s="143">
        <f>IF(AZ287=5,G287,0)</f>
        <v>0</v>
      </c>
      <c r="CA287" s="174">
        <v>1</v>
      </c>
      <c r="CB287" s="174">
        <v>1</v>
      </c>
      <c r="CZ287" s="143">
        <v>4.4099999999999999E-3</v>
      </c>
    </row>
    <row r="288" spans="1:104" x14ac:dyDescent="0.2">
      <c r="A288" s="175"/>
      <c r="B288" s="177"/>
      <c r="C288" s="241" t="s">
        <v>356</v>
      </c>
      <c r="D288" s="242"/>
      <c r="E288" s="178">
        <v>11.85</v>
      </c>
      <c r="F288" s="179"/>
      <c r="G288" s="180"/>
      <c r="M288" s="176" t="s">
        <v>356</v>
      </c>
      <c r="O288" s="167"/>
    </row>
    <row r="289" spans="1:104" x14ac:dyDescent="0.2">
      <c r="A289" s="168">
        <v>40</v>
      </c>
      <c r="B289" s="169" t="s">
        <v>357</v>
      </c>
      <c r="C289" s="170" t="s">
        <v>887</v>
      </c>
      <c r="D289" s="171" t="s">
        <v>91</v>
      </c>
      <c r="E289" s="172">
        <v>694.49929999999995</v>
      </c>
      <c r="F289" s="172"/>
      <c r="G289" s="173">
        <f>E289*F289</f>
        <v>0</v>
      </c>
      <c r="O289" s="167">
        <v>2</v>
      </c>
      <c r="AA289" s="143">
        <v>1</v>
      </c>
      <c r="AB289" s="143">
        <v>1</v>
      </c>
      <c r="AC289" s="143">
        <v>1</v>
      </c>
      <c r="AZ289" s="143">
        <v>1</v>
      </c>
      <c r="BA289" s="143">
        <f>IF(AZ289=1,G289,0)</f>
        <v>0</v>
      </c>
      <c r="BB289" s="143">
        <f>IF(AZ289=2,G289,0)</f>
        <v>0</v>
      </c>
      <c r="BC289" s="143">
        <f>IF(AZ289=3,G289,0)</f>
        <v>0</v>
      </c>
      <c r="BD289" s="143">
        <f>IF(AZ289=4,G289,0)</f>
        <v>0</v>
      </c>
      <c r="BE289" s="143">
        <f>IF(AZ289=5,G289,0)</f>
        <v>0</v>
      </c>
      <c r="CA289" s="174">
        <v>1</v>
      </c>
      <c r="CB289" s="174">
        <v>1</v>
      </c>
      <c r="CZ289" s="143">
        <v>6.45E-3</v>
      </c>
    </row>
    <row r="290" spans="1:104" x14ac:dyDescent="0.2">
      <c r="A290" s="175"/>
      <c r="B290" s="177"/>
      <c r="C290" s="241" t="s">
        <v>888</v>
      </c>
      <c r="D290" s="242"/>
      <c r="E290" s="178">
        <v>0</v>
      </c>
      <c r="F290" s="179"/>
      <c r="G290" s="180"/>
      <c r="M290" s="176" t="s">
        <v>358</v>
      </c>
      <c r="O290" s="167"/>
    </row>
    <row r="291" spans="1:104" x14ac:dyDescent="0.2">
      <c r="A291" s="175"/>
      <c r="B291" s="177"/>
      <c r="C291" s="241" t="s">
        <v>359</v>
      </c>
      <c r="D291" s="242"/>
      <c r="E291" s="178">
        <v>688.19500000000005</v>
      </c>
      <c r="F291" s="179"/>
      <c r="G291" s="180"/>
      <c r="M291" s="176" t="s">
        <v>359</v>
      </c>
      <c r="O291" s="167"/>
    </row>
    <row r="292" spans="1:104" x14ac:dyDescent="0.2">
      <c r="A292" s="175"/>
      <c r="B292" s="177"/>
      <c r="C292" s="241" t="s">
        <v>360</v>
      </c>
      <c r="D292" s="242"/>
      <c r="E292" s="178">
        <v>6.3042999999999996</v>
      </c>
      <c r="F292" s="179"/>
      <c r="G292" s="180"/>
      <c r="M292" s="176" t="s">
        <v>360</v>
      </c>
      <c r="O292" s="167"/>
    </row>
    <row r="293" spans="1:104" x14ac:dyDescent="0.2">
      <c r="A293" s="168">
        <v>41</v>
      </c>
      <c r="B293" s="169" t="s">
        <v>361</v>
      </c>
      <c r="C293" s="170" t="s">
        <v>362</v>
      </c>
      <c r="D293" s="171" t="s">
        <v>91</v>
      </c>
      <c r="E293" s="172">
        <v>1.74</v>
      </c>
      <c r="F293" s="172"/>
      <c r="G293" s="173">
        <f>E293*F293</f>
        <v>0</v>
      </c>
      <c r="O293" s="167">
        <v>2</v>
      </c>
      <c r="AA293" s="143">
        <v>1</v>
      </c>
      <c r="AB293" s="143">
        <v>1</v>
      </c>
      <c r="AC293" s="143">
        <v>1</v>
      </c>
      <c r="AZ293" s="143">
        <v>1</v>
      </c>
      <c r="BA293" s="143">
        <f>IF(AZ293=1,G293,0)</f>
        <v>0</v>
      </c>
      <c r="BB293" s="143">
        <f>IF(AZ293=2,G293,0)</f>
        <v>0</v>
      </c>
      <c r="BC293" s="143">
        <f>IF(AZ293=3,G293,0)</f>
        <v>0</v>
      </c>
      <c r="BD293" s="143">
        <f>IF(AZ293=4,G293,0)</f>
        <v>0</v>
      </c>
      <c r="BE293" s="143">
        <f>IF(AZ293=5,G293,0)</f>
        <v>0</v>
      </c>
      <c r="CA293" s="174">
        <v>1</v>
      </c>
      <c r="CB293" s="174">
        <v>1</v>
      </c>
      <c r="CZ293" s="143">
        <v>2.546E-2</v>
      </c>
    </row>
    <row r="294" spans="1:104" x14ac:dyDescent="0.2">
      <c r="A294" s="175"/>
      <c r="B294" s="177"/>
      <c r="C294" s="241" t="s">
        <v>363</v>
      </c>
      <c r="D294" s="242"/>
      <c r="E294" s="178">
        <v>1.74</v>
      </c>
      <c r="F294" s="179"/>
      <c r="G294" s="180"/>
      <c r="M294" s="176" t="s">
        <v>363</v>
      </c>
      <c r="O294" s="167"/>
    </row>
    <row r="295" spans="1:104" x14ac:dyDescent="0.2">
      <c r="A295" s="168">
        <v>42</v>
      </c>
      <c r="B295" s="169" t="s">
        <v>364</v>
      </c>
      <c r="C295" s="170" t="s">
        <v>365</v>
      </c>
      <c r="D295" s="171" t="s">
        <v>91</v>
      </c>
      <c r="E295" s="172">
        <v>1.9984999999999999</v>
      </c>
      <c r="F295" s="172"/>
      <c r="G295" s="173">
        <f>E295*F295</f>
        <v>0</v>
      </c>
      <c r="O295" s="167">
        <v>2</v>
      </c>
      <c r="AA295" s="143">
        <v>1</v>
      </c>
      <c r="AB295" s="143">
        <v>1</v>
      </c>
      <c r="AC295" s="143">
        <v>1</v>
      </c>
      <c r="AZ295" s="143">
        <v>1</v>
      </c>
      <c r="BA295" s="143">
        <f>IF(AZ295=1,G295,0)</f>
        <v>0</v>
      </c>
      <c r="BB295" s="143">
        <f>IF(AZ295=2,G295,0)</f>
        <v>0</v>
      </c>
      <c r="BC295" s="143">
        <f>IF(AZ295=3,G295,0)</f>
        <v>0</v>
      </c>
      <c r="BD295" s="143">
        <f>IF(AZ295=4,G295,0)</f>
        <v>0</v>
      </c>
      <c r="BE295" s="143">
        <f>IF(AZ295=5,G295,0)</f>
        <v>0</v>
      </c>
      <c r="CA295" s="174">
        <v>1</v>
      </c>
      <c r="CB295" s="174">
        <v>1</v>
      </c>
      <c r="CZ295" s="143">
        <v>4.2599999999999999E-2</v>
      </c>
    </row>
    <row r="296" spans="1:104" x14ac:dyDescent="0.2">
      <c r="A296" s="175"/>
      <c r="B296" s="177"/>
      <c r="C296" s="241" t="s">
        <v>366</v>
      </c>
      <c r="D296" s="242"/>
      <c r="E296" s="178">
        <v>1.9984999999999999</v>
      </c>
      <c r="F296" s="179"/>
      <c r="G296" s="180"/>
      <c r="M296" s="176" t="s">
        <v>366</v>
      </c>
      <c r="O296" s="167"/>
    </row>
    <row r="297" spans="1:104" x14ac:dyDescent="0.2">
      <c r="A297" s="168">
        <v>43</v>
      </c>
      <c r="B297" s="169" t="s">
        <v>367</v>
      </c>
      <c r="C297" s="170" t="s">
        <v>885</v>
      </c>
      <c r="D297" s="171" t="s">
        <v>91</v>
      </c>
      <c r="E297" s="172">
        <v>1068.6600000000001</v>
      </c>
      <c r="F297" s="172"/>
      <c r="G297" s="173">
        <f>E297*F297</f>
        <v>0</v>
      </c>
      <c r="O297" s="167">
        <v>2</v>
      </c>
      <c r="AA297" s="143">
        <v>1</v>
      </c>
      <c r="AB297" s="143">
        <v>1</v>
      </c>
      <c r="AC297" s="143">
        <v>1</v>
      </c>
      <c r="AZ297" s="143">
        <v>1</v>
      </c>
      <c r="BA297" s="143">
        <f>IF(AZ297=1,G297,0)</f>
        <v>0</v>
      </c>
      <c r="BB297" s="143">
        <f>IF(AZ297=2,G297,0)</f>
        <v>0</v>
      </c>
      <c r="BC297" s="143">
        <f>IF(AZ297=3,G297,0)</f>
        <v>0</v>
      </c>
      <c r="BD297" s="143">
        <f>IF(AZ297=4,G297,0)</f>
        <v>0</v>
      </c>
      <c r="BE297" s="143">
        <f>IF(AZ297=5,G297,0)</f>
        <v>0</v>
      </c>
      <c r="CA297" s="174">
        <v>1</v>
      </c>
      <c r="CB297" s="174">
        <v>1</v>
      </c>
      <c r="CZ297" s="143">
        <v>5.79E-3</v>
      </c>
    </row>
    <row r="298" spans="1:104" x14ac:dyDescent="0.2">
      <c r="A298" s="175"/>
      <c r="B298" s="177"/>
      <c r="C298" s="241" t="s">
        <v>886</v>
      </c>
      <c r="D298" s="242"/>
      <c r="E298" s="178">
        <v>1068.6600000000001</v>
      </c>
      <c r="F298" s="179"/>
      <c r="G298" s="180"/>
      <c r="M298" s="176" t="s">
        <v>368</v>
      </c>
      <c r="O298" s="167"/>
    </row>
    <row r="299" spans="1:104" ht="22.5" x14ac:dyDescent="0.2">
      <c r="A299" s="168">
        <v>44</v>
      </c>
      <c r="B299" s="169" t="s">
        <v>369</v>
      </c>
      <c r="C299" s="170" t="s">
        <v>370</v>
      </c>
      <c r="D299" s="171" t="s">
        <v>91</v>
      </c>
      <c r="E299" s="172">
        <v>3</v>
      </c>
      <c r="F299" s="172"/>
      <c r="G299" s="173">
        <f>E299*F299</f>
        <v>0</v>
      </c>
      <c r="O299" s="167">
        <v>2</v>
      </c>
      <c r="AA299" s="143">
        <v>1</v>
      </c>
      <c r="AB299" s="143">
        <v>1</v>
      </c>
      <c r="AC299" s="143">
        <v>1</v>
      </c>
      <c r="AZ299" s="143">
        <v>1</v>
      </c>
      <c r="BA299" s="143">
        <f>IF(AZ299=1,G299,0)</f>
        <v>0</v>
      </c>
      <c r="BB299" s="143">
        <f>IF(AZ299=2,G299,0)</f>
        <v>0</v>
      </c>
      <c r="BC299" s="143">
        <f>IF(AZ299=3,G299,0)</f>
        <v>0</v>
      </c>
      <c r="BD299" s="143">
        <f>IF(AZ299=4,G299,0)</f>
        <v>0</v>
      </c>
      <c r="BE299" s="143">
        <f>IF(AZ299=5,G299,0)</f>
        <v>0</v>
      </c>
      <c r="CA299" s="174">
        <v>1</v>
      </c>
      <c r="CB299" s="174">
        <v>1</v>
      </c>
      <c r="CZ299" s="143">
        <v>4.9489999999999999E-2</v>
      </c>
    </row>
    <row r="300" spans="1:104" ht="22.5" x14ac:dyDescent="0.2">
      <c r="A300" s="168">
        <v>45</v>
      </c>
      <c r="B300" s="169" t="s">
        <v>371</v>
      </c>
      <c r="C300" s="170" t="s">
        <v>372</v>
      </c>
      <c r="D300" s="171" t="s">
        <v>91</v>
      </c>
      <c r="E300" s="172">
        <v>25.08</v>
      </c>
      <c r="F300" s="172"/>
      <c r="G300" s="173">
        <f>E300*F300</f>
        <v>0</v>
      </c>
      <c r="O300" s="167">
        <v>2</v>
      </c>
      <c r="AA300" s="143">
        <v>1</v>
      </c>
      <c r="AB300" s="143">
        <v>1</v>
      </c>
      <c r="AC300" s="143">
        <v>1</v>
      </c>
      <c r="AZ300" s="143">
        <v>1</v>
      </c>
      <c r="BA300" s="143">
        <f>IF(AZ300=1,G300,0)</f>
        <v>0</v>
      </c>
      <c r="BB300" s="143">
        <f>IF(AZ300=2,G300,0)</f>
        <v>0</v>
      </c>
      <c r="BC300" s="143">
        <f>IF(AZ300=3,G300,0)</f>
        <v>0</v>
      </c>
      <c r="BD300" s="143">
        <f>IF(AZ300=4,G300,0)</f>
        <v>0</v>
      </c>
      <c r="BE300" s="143">
        <f>IF(AZ300=5,G300,0)</f>
        <v>0</v>
      </c>
      <c r="CA300" s="174">
        <v>1</v>
      </c>
      <c r="CB300" s="174">
        <v>1</v>
      </c>
      <c r="CZ300" s="143">
        <v>2.7980000000000001E-2</v>
      </c>
    </row>
    <row r="301" spans="1:104" x14ac:dyDescent="0.2">
      <c r="A301" s="175"/>
      <c r="B301" s="177"/>
      <c r="C301" s="241" t="s">
        <v>373</v>
      </c>
      <c r="D301" s="242"/>
      <c r="E301" s="178">
        <v>7.11</v>
      </c>
      <c r="F301" s="179"/>
      <c r="G301" s="180"/>
      <c r="M301" s="176" t="s">
        <v>373</v>
      </c>
      <c r="O301" s="167"/>
    </row>
    <row r="302" spans="1:104" x14ac:dyDescent="0.2">
      <c r="A302" s="175"/>
      <c r="B302" s="177"/>
      <c r="C302" s="241" t="s">
        <v>374</v>
      </c>
      <c r="D302" s="242"/>
      <c r="E302" s="178">
        <v>7.11</v>
      </c>
      <c r="F302" s="179"/>
      <c r="G302" s="180"/>
      <c r="M302" s="176" t="s">
        <v>374</v>
      </c>
      <c r="O302" s="167"/>
    </row>
    <row r="303" spans="1:104" x14ac:dyDescent="0.2">
      <c r="A303" s="175"/>
      <c r="B303" s="177"/>
      <c r="C303" s="241" t="s">
        <v>375</v>
      </c>
      <c r="D303" s="242"/>
      <c r="E303" s="178">
        <v>1.89</v>
      </c>
      <c r="F303" s="179"/>
      <c r="G303" s="180"/>
      <c r="M303" s="176" t="s">
        <v>375</v>
      </c>
      <c r="O303" s="167"/>
    </row>
    <row r="304" spans="1:104" x14ac:dyDescent="0.2">
      <c r="A304" s="175"/>
      <c r="B304" s="177"/>
      <c r="C304" s="241" t="s">
        <v>376</v>
      </c>
      <c r="D304" s="242"/>
      <c r="E304" s="178">
        <v>1.89</v>
      </c>
      <c r="F304" s="179"/>
      <c r="G304" s="180"/>
      <c r="M304" s="176" t="s">
        <v>376</v>
      </c>
      <c r="O304" s="167"/>
    </row>
    <row r="305" spans="1:104" x14ac:dyDescent="0.2">
      <c r="A305" s="175"/>
      <c r="B305" s="177"/>
      <c r="C305" s="241" t="s">
        <v>377</v>
      </c>
      <c r="D305" s="242"/>
      <c r="E305" s="178">
        <v>1.89</v>
      </c>
      <c r="F305" s="179"/>
      <c r="G305" s="180"/>
      <c r="M305" s="176" t="s">
        <v>377</v>
      </c>
      <c r="O305" s="167"/>
    </row>
    <row r="306" spans="1:104" x14ac:dyDescent="0.2">
      <c r="A306" s="175"/>
      <c r="B306" s="177"/>
      <c r="C306" s="241" t="s">
        <v>251</v>
      </c>
      <c r="D306" s="242"/>
      <c r="E306" s="178">
        <v>1.89</v>
      </c>
      <c r="F306" s="179"/>
      <c r="G306" s="180"/>
      <c r="M306" s="176" t="s">
        <v>251</v>
      </c>
      <c r="O306" s="167"/>
    </row>
    <row r="307" spans="1:104" x14ac:dyDescent="0.2">
      <c r="A307" s="175"/>
      <c r="B307" s="177"/>
      <c r="C307" s="241" t="s">
        <v>378</v>
      </c>
      <c r="D307" s="242"/>
      <c r="E307" s="178">
        <v>1.47</v>
      </c>
      <c r="F307" s="179"/>
      <c r="G307" s="180"/>
      <c r="M307" s="176" t="s">
        <v>378</v>
      </c>
      <c r="O307" s="167"/>
    </row>
    <row r="308" spans="1:104" x14ac:dyDescent="0.2">
      <c r="A308" s="175"/>
      <c r="B308" s="177"/>
      <c r="C308" s="241" t="s">
        <v>379</v>
      </c>
      <c r="D308" s="242"/>
      <c r="E308" s="178">
        <v>1.83</v>
      </c>
      <c r="F308" s="179"/>
      <c r="G308" s="180"/>
      <c r="M308" s="176" t="s">
        <v>379</v>
      </c>
      <c r="O308" s="167"/>
    </row>
    <row r="309" spans="1:104" ht="22.5" x14ac:dyDescent="0.2">
      <c r="A309" s="168">
        <v>46</v>
      </c>
      <c r="B309" s="169" t="s">
        <v>380</v>
      </c>
      <c r="C309" s="170" t="s">
        <v>381</v>
      </c>
      <c r="D309" s="171" t="s">
        <v>91</v>
      </c>
      <c r="E309" s="172">
        <v>44.121499999999997</v>
      </c>
      <c r="F309" s="172"/>
      <c r="G309" s="173">
        <f>E309*F309</f>
        <v>0</v>
      </c>
      <c r="O309" s="167">
        <v>2</v>
      </c>
      <c r="AA309" s="143">
        <v>1</v>
      </c>
      <c r="AB309" s="143">
        <v>1</v>
      </c>
      <c r="AC309" s="143">
        <v>1</v>
      </c>
      <c r="AZ309" s="143">
        <v>1</v>
      </c>
      <c r="BA309" s="143">
        <f>IF(AZ309=1,G309,0)</f>
        <v>0</v>
      </c>
      <c r="BB309" s="143">
        <f>IF(AZ309=2,G309,0)</f>
        <v>0</v>
      </c>
      <c r="BC309" s="143">
        <f>IF(AZ309=3,G309,0)</f>
        <v>0</v>
      </c>
      <c r="BD309" s="143">
        <f>IF(AZ309=4,G309,0)</f>
        <v>0</v>
      </c>
      <c r="BE309" s="143">
        <f>IF(AZ309=5,G309,0)</f>
        <v>0</v>
      </c>
      <c r="CA309" s="174">
        <v>1</v>
      </c>
      <c r="CB309" s="174">
        <v>1</v>
      </c>
      <c r="CZ309" s="143">
        <v>1.333E-2</v>
      </c>
    </row>
    <row r="310" spans="1:104" x14ac:dyDescent="0.2">
      <c r="A310" s="175"/>
      <c r="B310" s="177"/>
      <c r="C310" s="241" t="s">
        <v>382</v>
      </c>
      <c r="D310" s="242"/>
      <c r="E310" s="178">
        <v>0</v>
      </c>
      <c r="F310" s="179"/>
      <c r="G310" s="180"/>
      <c r="M310" s="176" t="s">
        <v>382</v>
      </c>
      <c r="O310" s="167"/>
    </row>
    <row r="311" spans="1:104" x14ac:dyDescent="0.2">
      <c r="A311" s="175"/>
      <c r="B311" s="177"/>
      <c r="C311" s="241" t="s">
        <v>383</v>
      </c>
      <c r="D311" s="242"/>
      <c r="E311" s="178">
        <v>7.5540000000000003</v>
      </c>
      <c r="F311" s="179"/>
      <c r="G311" s="180"/>
      <c r="M311" s="176" t="s">
        <v>383</v>
      </c>
      <c r="O311" s="167"/>
    </row>
    <row r="312" spans="1:104" x14ac:dyDescent="0.2">
      <c r="A312" s="175"/>
      <c r="B312" s="177"/>
      <c r="C312" s="241" t="s">
        <v>384</v>
      </c>
      <c r="D312" s="242"/>
      <c r="E312" s="178">
        <v>4.2969999999999997</v>
      </c>
      <c r="F312" s="179"/>
      <c r="G312" s="180"/>
      <c r="M312" s="176" t="s">
        <v>384</v>
      </c>
      <c r="O312" s="167"/>
    </row>
    <row r="313" spans="1:104" x14ac:dyDescent="0.2">
      <c r="A313" s="175"/>
      <c r="B313" s="177"/>
      <c r="C313" s="241" t="s">
        <v>385</v>
      </c>
      <c r="D313" s="242"/>
      <c r="E313" s="178">
        <v>7.17</v>
      </c>
      <c r="F313" s="179"/>
      <c r="G313" s="180"/>
      <c r="M313" s="176" t="s">
        <v>385</v>
      </c>
      <c r="O313" s="167"/>
    </row>
    <row r="314" spans="1:104" x14ac:dyDescent="0.2">
      <c r="A314" s="175"/>
      <c r="B314" s="177"/>
      <c r="C314" s="241" t="s">
        <v>386</v>
      </c>
      <c r="D314" s="242"/>
      <c r="E314" s="178">
        <v>4.2969999999999997</v>
      </c>
      <c r="F314" s="179"/>
      <c r="G314" s="180"/>
      <c r="M314" s="176" t="s">
        <v>386</v>
      </c>
      <c r="O314" s="167"/>
    </row>
    <row r="315" spans="1:104" x14ac:dyDescent="0.2">
      <c r="A315" s="175"/>
      <c r="B315" s="177"/>
      <c r="C315" s="241" t="s">
        <v>387</v>
      </c>
      <c r="D315" s="242"/>
      <c r="E315" s="178">
        <v>10.4018</v>
      </c>
      <c r="F315" s="179"/>
      <c r="G315" s="180"/>
      <c r="M315" s="176" t="s">
        <v>387</v>
      </c>
      <c r="O315" s="167"/>
    </row>
    <row r="316" spans="1:104" x14ac:dyDescent="0.2">
      <c r="A316" s="175"/>
      <c r="B316" s="177"/>
      <c r="C316" s="241" t="s">
        <v>388</v>
      </c>
      <c r="D316" s="242"/>
      <c r="E316" s="178">
        <v>10.4018</v>
      </c>
      <c r="F316" s="179"/>
      <c r="G316" s="180"/>
      <c r="M316" s="176" t="s">
        <v>388</v>
      </c>
      <c r="O316" s="167"/>
    </row>
    <row r="317" spans="1:104" x14ac:dyDescent="0.2">
      <c r="A317" s="181"/>
      <c r="B317" s="182" t="s">
        <v>75</v>
      </c>
      <c r="C317" s="183" t="str">
        <f>CONCATENATE(B280," ",C280)</f>
        <v>61 Upravy povrchů vnitřní</v>
      </c>
      <c r="D317" s="184"/>
      <c r="E317" s="185"/>
      <c r="F317" s="186"/>
      <c r="G317" s="187">
        <f>SUM(G280:G316)</f>
        <v>0</v>
      </c>
      <c r="O317" s="167">
        <v>4</v>
      </c>
      <c r="BA317" s="188">
        <f>SUM(BA280:BA316)</f>
        <v>0</v>
      </c>
      <c r="BB317" s="188">
        <f>SUM(BB280:BB316)</f>
        <v>0</v>
      </c>
      <c r="BC317" s="188">
        <f>SUM(BC280:BC316)</f>
        <v>0</v>
      </c>
      <c r="BD317" s="188">
        <f>SUM(BD280:BD316)</f>
        <v>0</v>
      </c>
      <c r="BE317" s="188">
        <f>SUM(BE280:BE316)</f>
        <v>0</v>
      </c>
    </row>
    <row r="318" spans="1:104" x14ac:dyDescent="0.2">
      <c r="A318" s="160" t="s">
        <v>72</v>
      </c>
      <c r="B318" s="161" t="s">
        <v>389</v>
      </c>
      <c r="C318" s="162" t="s">
        <v>390</v>
      </c>
      <c r="D318" s="163"/>
      <c r="E318" s="164"/>
      <c r="F318" s="164"/>
      <c r="G318" s="165"/>
      <c r="H318" s="166"/>
      <c r="I318" s="166"/>
      <c r="O318" s="167">
        <v>1</v>
      </c>
    </row>
    <row r="319" spans="1:104" x14ac:dyDescent="0.2">
      <c r="A319" s="168">
        <v>47</v>
      </c>
      <c r="B319" s="169" t="s">
        <v>391</v>
      </c>
      <c r="C319" s="170" t="s">
        <v>392</v>
      </c>
      <c r="D319" s="171" t="s">
        <v>223</v>
      </c>
      <c r="E319" s="172">
        <v>0.10440000000000001</v>
      </c>
      <c r="F319" s="172"/>
      <c r="G319" s="173">
        <f>E319*F319</f>
        <v>0</v>
      </c>
      <c r="O319" s="167">
        <v>2</v>
      </c>
      <c r="AA319" s="143">
        <v>1</v>
      </c>
      <c r="AB319" s="143">
        <v>1</v>
      </c>
      <c r="AC319" s="143">
        <v>1</v>
      </c>
      <c r="AZ319" s="143">
        <v>1</v>
      </c>
      <c r="BA319" s="143">
        <f>IF(AZ319=1,G319,0)</f>
        <v>0</v>
      </c>
      <c r="BB319" s="143">
        <f>IF(AZ319=2,G319,0)</f>
        <v>0</v>
      </c>
      <c r="BC319" s="143">
        <f>IF(AZ319=3,G319,0)</f>
        <v>0</v>
      </c>
      <c r="BD319" s="143">
        <f>IF(AZ319=4,G319,0)</f>
        <v>0</v>
      </c>
      <c r="BE319" s="143">
        <f>IF(AZ319=5,G319,0)</f>
        <v>0</v>
      </c>
      <c r="CA319" s="174">
        <v>1</v>
      </c>
      <c r="CB319" s="174">
        <v>1</v>
      </c>
      <c r="CZ319" s="143">
        <v>2.5</v>
      </c>
    </row>
    <row r="320" spans="1:104" ht="22.5" x14ac:dyDescent="0.2">
      <c r="A320" s="175"/>
      <c r="B320" s="177"/>
      <c r="C320" s="241" t="s">
        <v>393</v>
      </c>
      <c r="D320" s="242"/>
      <c r="E320" s="178">
        <v>0.10440000000000001</v>
      </c>
      <c r="F320" s="179"/>
      <c r="G320" s="180"/>
      <c r="M320" s="176" t="s">
        <v>393</v>
      </c>
      <c r="O320" s="167"/>
    </row>
    <row r="321" spans="1:104" x14ac:dyDescent="0.2">
      <c r="A321" s="168">
        <v>48</v>
      </c>
      <c r="B321" s="169" t="s">
        <v>394</v>
      </c>
      <c r="C321" s="170" t="s">
        <v>395</v>
      </c>
      <c r="D321" s="171" t="s">
        <v>223</v>
      </c>
      <c r="E321" s="172">
        <v>3.0884</v>
      </c>
      <c r="F321" s="172"/>
      <c r="G321" s="173">
        <f>E321*F321</f>
        <v>0</v>
      </c>
      <c r="O321" s="167">
        <v>2</v>
      </c>
      <c r="AA321" s="143">
        <v>1</v>
      </c>
      <c r="AB321" s="143">
        <v>1</v>
      </c>
      <c r="AC321" s="143">
        <v>1</v>
      </c>
      <c r="AZ321" s="143">
        <v>1</v>
      </c>
      <c r="BA321" s="143">
        <f>IF(AZ321=1,G321,0)</f>
        <v>0</v>
      </c>
      <c r="BB321" s="143">
        <f>IF(AZ321=2,G321,0)</f>
        <v>0</v>
      </c>
      <c r="BC321" s="143">
        <f>IF(AZ321=3,G321,0)</f>
        <v>0</v>
      </c>
      <c r="BD321" s="143">
        <f>IF(AZ321=4,G321,0)</f>
        <v>0</v>
      </c>
      <c r="BE321" s="143">
        <f>IF(AZ321=5,G321,0)</f>
        <v>0</v>
      </c>
      <c r="CA321" s="174">
        <v>1</v>
      </c>
      <c r="CB321" s="174">
        <v>1</v>
      </c>
      <c r="CZ321" s="143">
        <v>1.6</v>
      </c>
    </row>
    <row r="322" spans="1:104" x14ac:dyDescent="0.2">
      <c r="A322" s="175"/>
      <c r="B322" s="177"/>
      <c r="C322" s="241" t="s">
        <v>396</v>
      </c>
      <c r="D322" s="242"/>
      <c r="E322" s="178">
        <v>0</v>
      </c>
      <c r="F322" s="179"/>
      <c r="G322" s="180"/>
      <c r="M322" s="176" t="s">
        <v>396</v>
      </c>
      <c r="O322" s="167"/>
    </row>
    <row r="323" spans="1:104" x14ac:dyDescent="0.2">
      <c r="A323" s="175"/>
      <c r="B323" s="177"/>
      <c r="C323" s="241" t="s">
        <v>397</v>
      </c>
      <c r="D323" s="242"/>
      <c r="E323" s="178">
        <v>3.0884</v>
      </c>
      <c r="F323" s="179"/>
      <c r="G323" s="180"/>
      <c r="M323" s="176" t="s">
        <v>397</v>
      </c>
      <c r="O323" s="167"/>
    </row>
    <row r="324" spans="1:104" x14ac:dyDescent="0.2">
      <c r="A324" s="168">
        <v>49</v>
      </c>
      <c r="B324" s="169" t="s">
        <v>398</v>
      </c>
      <c r="C324" s="170" t="s">
        <v>399</v>
      </c>
      <c r="D324" s="171" t="s">
        <v>91</v>
      </c>
      <c r="E324" s="172">
        <v>117.59739999999999</v>
      </c>
      <c r="F324" s="172"/>
      <c r="G324" s="173">
        <f>E324*F324</f>
        <v>0</v>
      </c>
      <c r="O324" s="167">
        <v>2</v>
      </c>
      <c r="AA324" s="143">
        <v>1</v>
      </c>
      <c r="AB324" s="143">
        <v>1</v>
      </c>
      <c r="AC324" s="143">
        <v>1</v>
      </c>
      <c r="AZ324" s="143">
        <v>1</v>
      </c>
      <c r="BA324" s="143">
        <f>IF(AZ324=1,G324,0)</f>
        <v>0</v>
      </c>
      <c r="BB324" s="143">
        <f>IF(AZ324=2,G324,0)</f>
        <v>0</v>
      </c>
      <c r="BC324" s="143">
        <f>IF(AZ324=3,G324,0)</f>
        <v>0</v>
      </c>
      <c r="BD324" s="143">
        <f>IF(AZ324=4,G324,0)</f>
        <v>0</v>
      </c>
      <c r="BE324" s="143">
        <f>IF(AZ324=5,G324,0)</f>
        <v>0</v>
      </c>
      <c r="CA324" s="174">
        <v>1</v>
      </c>
      <c r="CB324" s="174">
        <v>1</v>
      </c>
      <c r="CZ324" s="143">
        <v>9.5000000000000001E-2</v>
      </c>
    </row>
    <row r="325" spans="1:104" x14ac:dyDescent="0.2">
      <c r="A325" s="175"/>
      <c r="B325" s="177"/>
      <c r="C325" s="241" t="s">
        <v>400</v>
      </c>
      <c r="D325" s="242"/>
      <c r="E325" s="178">
        <v>0</v>
      </c>
      <c r="F325" s="179"/>
      <c r="G325" s="180"/>
      <c r="M325" s="176" t="s">
        <v>400</v>
      </c>
      <c r="O325" s="167"/>
    </row>
    <row r="326" spans="1:104" x14ac:dyDescent="0.2">
      <c r="A326" s="175"/>
      <c r="B326" s="177"/>
      <c r="C326" s="241" t="s">
        <v>140</v>
      </c>
      <c r="D326" s="242"/>
      <c r="E326" s="178">
        <v>52.582500000000003</v>
      </c>
      <c r="F326" s="179"/>
      <c r="G326" s="180"/>
      <c r="M326" s="176" t="s">
        <v>140</v>
      </c>
      <c r="O326" s="167"/>
    </row>
    <row r="327" spans="1:104" x14ac:dyDescent="0.2">
      <c r="A327" s="175"/>
      <c r="B327" s="177"/>
      <c r="C327" s="241" t="s">
        <v>141</v>
      </c>
      <c r="D327" s="242"/>
      <c r="E327" s="178">
        <v>0.63</v>
      </c>
      <c r="F327" s="179"/>
      <c r="G327" s="180"/>
      <c r="M327" s="176" t="s">
        <v>141</v>
      </c>
      <c r="O327" s="167"/>
    </row>
    <row r="328" spans="1:104" x14ac:dyDescent="0.2">
      <c r="A328" s="175"/>
      <c r="B328" s="177"/>
      <c r="C328" s="241" t="s">
        <v>142</v>
      </c>
      <c r="D328" s="242"/>
      <c r="E328" s="178">
        <v>-0.13500000000000001</v>
      </c>
      <c r="F328" s="179"/>
      <c r="G328" s="180"/>
      <c r="M328" s="176" t="s">
        <v>142</v>
      </c>
      <c r="O328" s="167"/>
    </row>
    <row r="329" spans="1:104" x14ac:dyDescent="0.2">
      <c r="A329" s="175"/>
      <c r="B329" s="177"/>
      <c r="C329" s="243" t="s">
        <v>95</v>
      </c>
      <c r="D329" s="242"/>
      <c r="E329" s="201">
        <v>53.077500000000008</v>
      </c>
      <c r="F329" s="179"/>
      <c r="G329" s="180"/>
      <c r="M329" s="176" t="s">
        <v>95</v>
      </c>
      <c r="O329" s="167"/>
    </row>
    <row r="330" spans="1:104" ht="22.5" x14ac:dyDescent="0.2">
      <c r="A330" s="175"/>
      <c r="B330" s="177"/>
      <c r="C330" s="241" t="s">
        <v>146</v>
      </c>
      <c r="D330" s="242"/>
      <c r="E330" s="178">
        <v>63.517400000000002</v>
      </c>
      <c r="F330" s="179"/>
      <c r="G330" s="180"/>
      <c r="M330" s="176" t="s">
        <v>146</v>
      </c>
      <c r="O330" s="167"/>
    </row>
    <row r="331" spans="1:104" x14ac:dyDescent="0.2">
      <c r="A331" s="175"/>
      <c r="B331" s="177"/>
      <c r="C331" s="241" t="s">
        <v>147</v>
      </c>
      <c r="D331" s="242"/>
      <c r="E331" s="178">
        <v>0.8</v>
      </c>
      <c r="F331" s="179"/>
      <c r="G331" s="180"/>
      <c r="M331" s="176" t="s">
        <v>147</v>
      </c>
      <c r="O331" s="167"/>
    </row>
    <row r="332" spans="1:104" x14ac:dyDescent="0.2">
      <c r="A332" s="175"/>
      <c r="B332" s="177"/>
      <c r="C332" s="241" t="s">
        <v>148</v>
      </c>
      <c r="D332" s="242"/>
      <c r="E332" s="178">
        <v>-6.7500000000000004E-2</v>
      </c>
      <c r="F332" s="179"/>
      <c r="G332" s="180"/>
      <c r="M332" s="176" t="s">
        <v>148</v>
      </c>
      <c r="O332" s="167"/>
    </row>
    <row r="333" spans="1:104" x14ac:dyDescent="0.2">
      <c r="A333" s="175"/>
      <c r="B333" s="177"/>
      <c r="C333" s="241" t="s">
        <v>149</v>
      </c>
      <c r="D333" s="242"/>
      <c r="E333" s="178">
        <v>0.27</v>
      </c>
      <c r="F333" s="179"/>
      <c r="G333" s="180"/>
      <c r="M333" s="176" t="s">
        <v>149</v>
      </c>
      <c r="O333" s="167"/>
    </row>
    <row r="334" spans="1:104" x14ac:dyDescent="0.2">
      <c r="A334" s="175"/>
      <c r="B334" s="177"/>
      <c r="C334" s="243" t="s">
        <v>95</v>
      </c>
      <c r="D334" s="242"/>
      <c r="E334" s="201">
        <v>64.519900000000007</v>
      </c>
      <c r="F334" s="179"/>
      <c r="G334" s="180"/>
      <c r="M334" s="176" t="s">
        <v>95</v>
      </c>
      <c r="O334" s="167"/>
    </row>
    <row r="335" spans="1:104" x14ac:dyDescent="0.2">
      <c r="A335" s="168">
        <v>50</v>
      </c>
      <c r="B335" s="169" t="s">
        <v>401</v>
      </c>
      <c r="C335" s="170" t="s">
        <v>402</v>
      </c>
      <c r="D335" s="171" t="s">
        <v>91</v>
      </c>
      <c r="E335" s="172">
        <v>605.90359999999998</v>
      </c>
      <c r="F335" s="172"/>
      <c r="G335" s="173">
        <f>E335*F335</f>
        <v>0</v>
      </c>
      <c r="O335" s="167">
        <v>2</v>
      </c>
      <c r="AA335" s="143">
        <v>1</v>
      </c>
      <c r="AB335" s="143">
        <v>1</v>
      </c>
      <c r="AC335" s="143">
        <v>1</v>
      </c>
      <c r="AZ335" s="143">
        <v>1</v>
      </c>
      <c r="BA335" s="143">
        <f>IF(AZ335=1,G335,0)</f>
        <v>0</v>
      </c>
      <c r="BB335" s="143">
        <f>IF(AZ335=2,G335,0)</f>
        <v>0</v>
      </c>
      <c r="BC335" s="143">
        <f>IF(AZ335=3,G335,0)</f>
        <v>0</v>
      </c>
      <c r="BD335" s="143">
        <f>IF(AZ335=4,G335,0)</f>
        <v>0</v>
      </c>
      <c r="BE335" s="143">
        <f>IF(AZ335=5,G335,0)</f>
        <v>0</v>
      </c>
      <c r="CA335" s="174">
        <v>1</v>
      </c>
      <c r="CB335" s="174">
        <v>1</v>
      </c>
      <c r="CZ335" s="143">
        <v>9.1400000000000006E-3</v>
      </c>
    </row>
    <row r="336" spans="1:104" x14ac:dyDescent="0.2">
      <c r="A336" s="175"/>
      <c r="B336" s="177"/>
      <c r="C336" s="241" t="s">
        <v>403</v>
      </c>
      <c r="D336" s="242"/>
      <c r="E336" s="178">
        <v>170.65620000000001</v>
      </c>
      <c r="F336" s="179"/>
      <c r="G336" s="180"/>
      <c r="M336" s="176" t="s">
        <v>403</v>
      </c>
      <c r="O336" s="167"/>
    </row>
    <row r="337" spans="1:104" x14ac:dyDescent="0.2">
      <c r="A337" s="175"/>
      <c r="B337" s="177"/>
      <c r="C337" s="241" t="s">
        <v>404</v>
      </c>
      <c r="D337" s="242"/>
      <c r="E337" s="178">
        <v>117.59739999999999</v>
      </c>
      <c r="F337" s="179"/>
      <c r="G337" s="180"/>
      <c r="M337" s="176" t="s">
        <v>404</v>
      </c>
      <c r="O337" s="167"/>
    </row>
    <row r="338" spans="1:104" x14ac:dyDescent="0.2">
      <c r="A338" s="175"/>
      <c r="B338" s="177"/>
      <c r="C338" s="241" t="s">
        <v>405</v>
      </c>
      <c r="D338" s="242"/>
      <c r="E338" s="178">
        <v>317.64999999999998</v>
      </c>
      <c r="F338" s="179"/>
      <c r="G338" s="180"/>
      <c r="M338" s="176" t="s">
        <v>405</v>
      </c>
      <c r="O338" s="167"/>
    </row>
    <row r="339" spans="1:104" ht="22.5" x14ac:dyDescent="0.2">
      <c r="A339" s="168">
        <v>51</v>
      </c>
      <c r="B339" s="169" t="s">
        <v>406</v>
      </c>
      <c r="C339" s="170" t="s">
        <v>407</v>
      </c>
      <c r="D339" s="171" t="s">
        <v>91</v>
      </c>
      <c r="E339" s="172">
        <v>122.0774</v>
      </c>
      <c r="F339" s="172"/>
      <c r="G339" s="173">
        <f>E339*F339</f>
        <v>0</v>
      </c>
      <c r="O339" s="167">
        <v>2</v>
      </c>
      <c r="AA339" s="143">
        <v>1</v>
      </c>
      <c r="AB339" s="143">
        <v>1</v>
      </c>
      <c r="AC339" s="143">
        <v>1</v>
      </c>
      <c r="AZ339" s="143">
        <v>1</v>
      </c>
      <c r="BA339" s="143">
        <f>IF(AZ339=1,G339,0)</f>
        <v>0</v>
      </c>
      <c r="BB339" s="143">
        <f>IF(AZ339=2,G339,0)</f>
        <v>0</v>
      </c>
      <c r="BC339" s="143">
        <f>IF(AZ339=3,G339,0)</f>
        <v>0</v>
      </c>
      <c r="BD339" s="143">
        <f>IF(AZ339=4,G339,0)</f>
        <v>0</v>
      </c>
      <c r="BE339" s="143">
        <f>IF(AZ339=5,G339,0)</f>
        <v>0</v>
      </c>
      <c r="CA339" s="174">
        <v>1</v>
      </c>
      <c r="CB339" s="174">
        <v>1</v>
      </c>
      <c r="CZ339" s="143">
        <v>2.6030000000000001E-2</v>
      </c>
    </row>
    <row r="340" spans="1:104" hidden="1" x14ac:dyDescent="0.2">
      <c r="A340" s="175"/>
      <c r="B340" s="177"/>
      <c r="C340" s="241" t="s">
        <v>408</v>
      </c>
      <c r="D340" s="242"/>
      <c r="E340" s="178">
        <v>0</v>
      </c>
      <c r="F340" s="179"/>
      <c r="G340" s="180"/>
      <c r="M340" s="176" t="s">
        <v>408</v>
      </c>
      <c r="O340" s="167"/>
    </row>
    <row r="341" spans="1:104" hidden="1" x14ac:dyDescent="0.2">
      <c r="A341" s="175"/>
      <c r="B341" s="177"/>
      <c r="C341" s="241" t="s">
        <v>127</v>
      </c>
      <c r="D341" s="242"/>
      <c r="E341" s="178">
        <v>44.1477</v>
      </c>
      <c r="F341" s="179"/>
      <c r="G341" s="180"/>
      <c r="M341" s="176" t="s">
        <v>127</v>
      </c>
      <c r="O341" s="167"/>
    </row>
    <row r="342" spans="1:104" hidden="1" x14ac:dyDescent="0.2">
      <c r="A342" s="175"/>
      <c r="B342" s="177"/>
      <c r="C342" s="241" t="s">
        <v>128</v>
      </c>
      <c r="D342" s="242"/>
      <c r="E342" s="178">
        <v>0.27600000000000002</v>
      </c>
      <c r="F342" s="179"/>
      <c r="G342" s="180"/>
      <c r="M342" s="176" t="s">
        <v>128</v>
      </c>
      <c r="O342" s="167"/>
    </row>
    <row r="343" spans="1:104" hidden="1" x14ac:dyDescent="0.2">
      <c r="A343" s="175"/>
      <c r="B343" s="177"/>
      <c r="C343" s="241" t="s">
        <v>129</v>
      </c>
      <c r="D343" s="242"/>
      <c r="E343" s="178">
        <v>-0.16200000000000001</v>
      </c>
      <c r="F343" s="179"/>
      <c r="G343" s="180"/>
      <c r="M343" s="176" t="s">
        <v>129</v>
      </c>
      <c r="O343" s="167"/>
    </row>
    <row r="344" spans="1:104" hidden="1" x14ac:dyDescent="0.2">
      <c r="A344" s="175"/>
      <c r="B344" s="177"/>
      <c r="C344" s="243" t="s">
        <v>95</v>
      </c>
      <c r="D344" s="242"/>
      <c r="E344" s="201">
        <v>44.261700000000005</v>
      </c>
      <c r="F344" s="179"/>
      <c r="G344" s="180"/>
      <c r="M344" s="176" t="s">
        <v>95</v>
      </c>
      <c r="O344" s="167"/>
    </row>
    <row r="345" spans="1:104" hidden="1" x14ac:dyDescent="0.2">
      <c r="A345" s="175"/>
      <c r="B345" s="177"/>
      <c r="C345" s="241" t="s">
        <v>130</v>
      </c>
      <c r="D345" s="242"/>
      <c r="E345" s="178">
        <v>52.701500000000003</v>
      </c>
      <c r="F345" s="179"/>
      <c r="G345" s="180"/>
      <c r="M345" s="176" t="s">
        <v>130</v>
      </c>
      <c r="O345" s="167"/>
    </row>
    <row r="346" spans="1:104" hidden="1" x14ac:dyDescent="0.2">
      <c r="A346" s="175"/>
      <c r="B346" s="177"/>
      <c r="C346" s="241" t="s">
        <v>131</v>
      </c>
      <c r="D346" s="242"/>
      <c r="E346" s="178">
        <v>0.13500000000000001</v>
      </c>
      <c r="F346" s="179"/>
      <c r="G346" s="180"/>
      <c r="M346" s="176" t="s">
        <v>131</v>
      </c>
      <c r="O346" s="167"/>
    </row>
    <row r="347" spans="1:104" hidden="1" x14ac:dyDescent="0.2">
      <c r="A347" s="175"/>
      <c r="B347" s="177"/>
      <c r="C347" s="241" t="s">
        <v>132</v>
      </c>
      <c r="D347" s="242"/>
      <c r="E347" s="178">
        <v>-1.0528</v>
      </c>
      <c r="F347" s="179"/>
      <c r="G347" s="180"/>
      <c r="M347" s="176" t="s">
        <v>132</v>
      </c>
      <c r="O347" s="167"/>
    </row>
    <row r="348" spans="1:104" hidden="1" x14ac:dyDescent="0.2">
      <c r="A348" s="175"/>
      <c r="B348" s="177"/>
      <c r="C348" s="243" t="s">
        <v>95</v>
      </c>
      <c r="D348" s="242"/>
      <c r="E348" s="201">
        <v>51.783700000000003</v>
      </c>
      <c r="F348" s="179"/>
      <c r="G348" s="180"/>
      <c r="M348" s="176" t="s">
        <v>95</v>
      </c>
      <c r="O348" s="167"/>
    </row>
    <row r="349" spans="1:104" hidden="1" x14ac:dyDescent="0.2">
      <c r="A349" s="175"/>
      <c r="B349" s="177"/>
      <c r="C349" s="241" t="s">
        <v>133</v>
      </c>
      <c r="D349" s="242"/>
      <c r="E349" s="178">
        <v>29.67</v>
      </c>
      <c r="F349" s="179"/>
      <c r="G349" s="180"/>
      <c r="M349" s="176" t="s">
        <v>133</v>
      </c>
      <c r="O349" s="167"/>
    </row>
    <row r="350" spans="1:104" hidden="1" x14ac:dyDescent="0.2">
      <c r="A350" s="175"/>
      <c r="B350" s="177"/>
      <c r="C350" s="241" t="s">
        <v>134</v>
      </c>
      <c r="D350" s="242"/>
      <c r="E350" s="178">
        <v>0.22500000000000001</v>
      </c>
      <c r="F350" s="179"/>
      <c r="G350" s="180"/>
      <c r="M350" s="176" t="s">
        <v>134</v>
      </c>
      <c r="O350" s="167"/>
    </row>
    <row r="351" spans="1:104" hidden="1" x14ac:dyDescent="0.2">
      <c r="A351" s="175"/>
      <c r="B351" s="177"/>
      <c r="C351" s="241" t="s">
        <v>135</v>
      </c>
      <c r="D351" s="242"/>
      <c r="E351" s="178">
        <v>0.33</v>
      </c>
      <c r="F351" s="179"/>
      <c r="G351" s="180"/>
      <c r="M351" s="176" t="s">
        <v>135</v>
      </c>
      <c r="O351" s="167"/>
    </row>
    <row r="352" spans="1:104" hidden="1" x14ac:dyDescent="0.2">
      <c r="A352" s="175"/>
      <c r="B352" s="177"/>
      <c r="C352" s="243" t="s">
        <v>95</v>
      </c>
      <c r="D352" s="242"/>
      <c r="E352" s="201">
        <v>30.225000000000001</v>
      </c>
      <c r="F352" s="179"/>
      <c r="G352" s="180"/>
      <c r="M352" s="176" t="s">
        <v>95</v>
      </c>
      <c r="O352" s="167"/>
    </row>
    <row r="353" spans="1:15" hidden="1" x14ac:dyDescent="0.2">
      <c r="A353" s="175"/>
      <c r="B353" s="177"/>
      <c r="C353" s="241" t="s">
        <v>136</v>
      </c>
      <c r="D353" s="242"/>
      <c r="E353" s="178">
        <v>6.9908000000000001</v>
      </c>
      <c r="F353" s="179"/>
      <c r="G353" s="180"/>
      <c r="M353" s="176" t="s">
        <v>136</v>
      </c>
      <c r="O353" s="167"/>
    </row>
    <row r="354" spans="1:15" hidden="1" x14ac:dyDescent="0.2">
      <c r="A354" s="175"/>
      <c r="B354" s="177"/>
      <c r="C354" s="241" t="s">
        <v>131</v>
      </c>
      <c r="D354" s="242"/>
      <c r="E354" s="178">
        <v>0.13500000000000001</v>
      </c>
      <c r="F354" s="179"/>
      <c r="G354" s="180"/>
      <c r="M354" s="176" t="s">
        <v>131</v>
      </c>
      <c r="O354" s="167"/>
    </row>
    <row r="355" spans="1:15" hidden="1" x14ac:dyDescent="0.2">
      <c r="A355" s="175"/>
      <c r="B355" s="177"/>
      <c r="C355" s="243" t="s">
        <v>95</v>
      </c>
      <c r="D355" s="242"/>
      <c r="E355" s="201">
        <v>7.1257999999999999</v>
      </c>
      <c r="F355" s="179"/>
      <c r="G355" s="180"/>
      <c r="M355" s="176" t="s">
        <v>95</v>
      </c>
      <c r="O355" s="167"/>
    </row>
    <row r="356" spans="1:15" hidden="1" x14ac:dyDescent="0.2">
      <c r="A356" s="175"/>
      <c r="B356" s="177"/>
      <c r="C356" s="241" t="s">
        <v>138</v>
      </c>
      <c r="D356" s="242"/>
      <c r="E356" s="178">
        <v>30.585699999999999</v>
      </c>
      <c r="F356" s="179"/>
      <c r="G356" s="180"/>
      <c r="M356" s="176" t="s">
        <v>138</v>
      </c>
      <c r="O356" s="167"/>
    </row>
    <row r="357" spans="1:15" hidden="1" x14ac:dyDescent="0.2">
      <c r="A357" s="175"/>
      <c r="B357" s="177"/>
      <c r="C357" s="241" t="s">
        <v>139</v>
      </c>
      <c r="D357" s="242"/>
      <c r="E357" s="178">
        <v>0.12</v>
      </c>
      <c r="F357" s="179"/>
      <c r="G357" s="180"/>
      <c r="M357" s="176" t="s">
        <v>139</v>
      </c>
      <c r="O357" s="167"/>
    </row>
    <row r="358" spans="1:15" hidden="1" x14ac:dyDescent="0.2">
      <c r="A358" s="175"/>
      <c r="B358" s="177"/>
      <c r="C358" s="243" t="s">
        <v>95</v>
      </c>
      <c r="D358" s="242"/>
      <c r="E358" s="201">
        <v>30.7057</v>
      </c>
      <c r="F358" s="179"/>
      <c r="G358" s="180"/>
      <c r="M358" s="176" t="s">
        <v>95</v>
      </c>
      <c r="O358" s="167"/>
    </row>
    <row r="359" spans="1:15" hidden="1" x14ac:dyDescent="0.2">
      <c r="A359" s="175"/>
      <c r="B359" s="177"/>
      <c r="C359" s="241" t="s">
        <v>116</v>
      </c>
      <c r="D359" s="242"/>
      <c r="E359" s="178">
        <v>0</v>
      </c>
      <c r="F359" s="179"/>
      <c r="G359" s="180"/>
      <c r="M359" s="176"/>
      <c r="O359" s="167"/>
    </row>
    <row r="360" spans="1:15" hidden="1" x14ac:dyDescent="0.2">
      <c r="A360" s="175"/>
      <c r="B360" s="177"/>
      <c r="C360" s="241" t="s">
        <v>409</v>
      </c>
      <c r="D360" s="242"/>
      <c r="E360" s="178">
        <v>0</v>
      </c>
      <c r="F360" s="179"/>
      <c r="G360" s="180"/>
      <c r="M360" s="176" t="s">
        <v>409</v>
      </c>
      <c r="O360" s="167"/>
    </row>
    <row r="361" spans="1:15" hidden="1" x14ac:dyDescent="0.2">
      <c r="A361" s="175"/>
      <c r="B361" s="177"/>
      <c r="C361" s="241" t="s">
        <v>410</v>
      </c>
      <c r="D361" s="242"/>
      <c r="E361" s="178">
        <v>6.5542999999999996</v>
      </c>
      <c r="F361" s="179"/>
      <c r="G361" s="180"/>
      <c r="M361" s="176" t="s">
        <v>410</v>
      </c>
      <c r="O361" s="167"/>
    </row>
    <row r="362" spans="1:15" hidden="1" x14ac:dyDescent="0.2">
      <c r="A362" s="175"/>
      <c r="B362" s="177"/>
      <c r="C362" s="243" t="s">
        <v>95</v>
      </c>
      <c r="D362" s="242"/>
      <c r="E362" s="201">
        <v>6.5542999999999996</v>
      </c>
      <c r="F362" s="179"/>
      <c r="G362" s="180"/>
      <c r="M362" s="176" t="s">
        <v>95</v>
      </c>
      <c r="O362" s="167"/>
    </row>
    <row r="363" spans="1:15" hidden="1" x14ac:dyDescent="0.2">
      <c r="A363" s="175"/>
      <c r="B363" s="177"/>
      <c r="C363" s="241" t="s">
        <v>411</v>
      </c>
      <c r="D363" s="242"/>
      <c r="E363" s="178">
        <v>-127.9922</v>
      </c>
      <c r="F363" s="179"/>
      <c r="G363" s="180"/>
      <c r="M363" s="176" t="s">
        <v>411</v>
      </c>
      <c r="O363" s="167"/>
    </row>
    <row r="364" spans="1:15" hidden="1" x14ac:dyDescent="0.2">
      <c r="A364" s="175"/>
      <c r="B364" s="177"/>
      <c r="C364" s="243" t="s">
        <v>95</v>
      </c>
      <c r="D364" s="242"/>
      <c r="E364" s="201">
        <v>-127.9922</v>
      </c>
      <c r="F364" s="179"/>
      <c r="G364" s="180"/>
      <c r="M364" s="176" t="s">
        <v>95</v>
      </c>
      <c r="O364" s="167"/>
    </row>
    <row r="365" spans="1:15" hidden="1" x14ac:dyDescent="0.2">
      <c r="A365" s="175"/>
      <c r="B365" s="177"/>
      <c r="C365" s="241" t="s">
        <v>412</v>
      </c>
      <c r="D365" s="242"/>
      <c r="E365" s="178">
        <v>0</v>
      </c>
      <c r="F365" s="179"/>
      <c r="G365" s="180"/>
      <c r="M365" s="176" t="s">
        <v>412</v>
      </c>
      <c r="O365" s="167"/>
    </row>
    <row r="366" spans="1:15" ht="22.5" hidden="1" x14ac:dyDescent="0.2">
      <c r="A366" s="175"/>
      <c r="B366" s="177"/>
      <c r="C366" s="241" t="s">
        <v>150</v>
      </c>
      <c r="D366" s="242"/>
      <c r="E366" s="178">
        <v>285.04039999999998</v>
      </c>
      <c r="F366" s="179"/>
      <c r="G366" s="180"/>
      <c r="M366" s="176" t="s">
        <v>150</v>
      </c>
      <c r="O366" s="167"/>
    </row>
    <row r="367" spans="1:15" hidden="1" x14ac:dyDescent="0.2">
      <c r="A367" s="175"/>
      <c r="B367" s="177"/>
      <c r="C367" s="241" t="s">
        <v>151</v>
      </c>
      <c r="D367" s="242"/>
      <c r="E367" s="178">
        <v>3.8250000000000002</v>
      </c>
      <c r="F367" s="179"/>
      <c r="G367" s="180"/>
      <c r="M367" s="176" t="s">
        <v>151</v>
      </c>
      <c r="O367" s="167"/>
    </row>
    <row r="368" spans="1:15" hidden="1" x14ac:dyDescent="0.2">
      <c r="A368" s="175"/>
      <c r="B368" s="177"/>
      <c r="C368" s="241" t="s">
        <v>152</v>
      </c>
      <c r="D368" s="242"/>
      <c r="E368" s="178">
        <v>-1.7519</v>
      </c>
      <c r="F368" s="179"/>
      <c r="G368" s="180"/>
      <c r="M368" s="176" t="s">
        <v>152</v>
      </c>
      <c r="O368" s="167"/>
    </row>
    <row r="369" spans="1:104" hidden="1" x14ac:dyDescent="0.2">
      <c r="A369" s="175"/>
      <c r="B369" s="177"/>
      <c r="C369" s="241" t="s">
        <v>153</v>
      </c>
      <c r="D369" s="242"/>
      <c r="E369" s="178">
        <v>-3.6966000000000001</v>
      </c>
      <c r="F369" s="179"/>
      <c r="G369" s="180"/>
      <c r="M369" s="176" t="s">
        <v>153</v>
      </c>
      <c r="O369" s="167"/>
    </row>
    <row r="370" spans="1:104" hidden="1" x14ac:dyDescent="0.2">
      <c r="A370" s="175"/>
      <c r="B370" s="177"/>
      <c r="C370" s="243" t="s">
        <v>95</v>
      </c>
      <c r="D370" s="242"/>
      <c r="E370" s="201">
        <v>283.4169</v>
      </c>
      <c r="F370" s="179"/>
      <c r="G370" s="180"/>
      <c r="M370" s="176" t="s">
        <v>95</v>
      </c>
      <c r="O370" s="167"/>
    </row>
    <row r="371" spans="1:104" hidden="1" x14ac:dyDescent="0.2">
      <c r="A371" s="175"/>
      <c r="B371" s="177"/>
      <c r="C371" s="241" t="s">
        <v>154</v>
      </c>
      <c r="D371" s="242"/>
      <c r="E371" s="178">
        <v>33.509700000000002</v>
      </c>
      <c r="F371" s="179"/>
      <c r="G371" s="180"/>
      <c r="M371" s="176" t="s">
        <v>154</v>
      </c>
      <c r="O371" s="167"/>
    </row>
    <row r="372" spans="1:104" hidden="1" x14ac:dyDescent="0.2">
      <c r="A372" s="175"/>
      <c r="B372" s="177"/>
      <c r="C372" s="241" t="s">
        <v>155</v>
      </c>
      <c r="D372" s="242"/>
      <c r="E372" s="178">
        <v>0.80249999999999999</v>
      </c>
      <c r="F372" s="179"/>
      <c r="G372" s="180"/>
      <c r="M372" s="176" t="s">
        <v>155</v>
      </c>
      <c r="O372" s="167"/>
    </row>
    <row r="373" spans="1:104" hidden="1" x14ac:dyDescent="0.2">
      <c r="A373" s="175"/>
      <c r="B373" s="177"/>
      <c r="C373" s="241" t="s">
        <v>156</v>
      </c>
      <c r="D373" s="242"/>
      <c r="E373" s="178">
        <v>-7.8200000000000006E-2</v>
      </c>
      <c r="F373" s="179"/>
      <c r="G373" s="180"/>
      <c r="M373" s="176" t="s">
        <v>156</v>
      </c>
      <c r="O373" s="167"/>
    </row>
    <row r="374" spans="1:104" hidden="1" x14ac:dyDescent="0.2">
      <c r="A374" s="175"/>
      <c r="B374" s="177"/>
      <c r="C374" s="243" t="s">
        <v>95</v>
      </c>
      <c r="D374" s="242"/>
      <c r="E374" s="201">
        <v>34.234000000000002</v>
      </c>
      <c r="F374" s="179"/>
      <c r="G374" s="180"/>
      <c r="M374" s="176" t="s">
        <v>95</v>
      </c>
      <c r="O374" s="167"/>
    </row>
    <row r="375" spans="1:104" hidden="1" x14ac:dyDescent="0.2">
      <c r="A375" s="175"/>
      <c r="B375" s="177"/>
      <c r="C375" s="241" t="s">
        <v>413</v>
      </c>
      <c r="D375" s="242"/>
      <c r="E375" s="178">
        <v>-238.23750000000001</v>
      </c>
      <c r="F375" s="179"/>
      <c r="G375" s="180"/>
      <c r="M375" s="176" t="s">
        <v>413</v>
      </c>
      <c r="O375" s="167"/>
    </row>
    <row r="376" spans="1:104" x14ac:dyDescent="0.2">
      <c r="A376" s="168">
        <v>52</v>
      </c>
      <c r="B376" s="169" t="s">
        <v>414</v>
      </c>
      <c r="C376" s="170" t="s">
        <v>415</v>
      </c>
      <c r="D376" s="171" t="s">
        <v>91</v>
      </c>
      <c r="E376" s="172">
        <v>1.05</v>
      </c>
      <c r="F376" s="172"/>
      <c r="G376" s="173">
        <f>E376*F376</f>
        <v>0</v>
      </c>
      <c r="O376" s="167">
        <v>2</v>
      </c>
      <c r="AA376" s="143">
        <v>1</v>
      </c>
      <c r="AB376" s="143">
        <v>1</v>
      </c>
      <c r="AC376" s="143">
        <v>1</v>
      </c>
      <c r="AZ376" s="143">
        <v>1</v>
      </c>
      <c r="BA376" s="143">
        <f>IF(AZ376=1,G376,0)</f>
        <v>0</v>
      </c>
      <c r="BB376" s="143">
        <f>IF(AZ376=2,G376,0)</f>
        <v>0</v>
      </c>
      <c r="BC376" s="143">
        <f>IF(AZ376=3,G376,0)</f>
        <v>0</v>
      </c>
      <c r="BD376" s="143">
        <f>IF(AZ376=4,G376,0)</f>
        <v>0</v>
      </c>
      <c r="BE376" s="143">
        <f>IF(AZ376=5,G376,0)</f>
        <v>0</v>
      </c>
      <c r="CA376" s="174">
        <v>1</v>
      </c>
      <c r="CB376" s="174">
        <v>1</v>
      </c>
      <c r="CZ376" s="143">
        <v>2.63E-3</v>
      </c>
    </row>
    <row r="377" spans="1:104" x14ac:dyDescent="0.2">
      <c r="A377" s="175"/>
      <c r="B377" s="177"/>
      <c r="C377" s="241" t="s">
        <v>416</v>
      </c>
      <c r="D377" s="242"/>
      <c r="E377" s="178">
        <v>1.05</v>
      </c>
      <c r="F377" s="179"/>
      <c r="G377" s="180"/>
      <c r="M377" s="176" t="s">
        <v>416</v>
      </c>
      <c r="O377" s="167"/>
    </row>
    <row r="378" spans="1:104" x14ac:dyDescent="0.2">
      <c r="A378" s="181"/>
      <c r="B378" s="182" t="s">
        <v>75</v>
      </c>
      <c r="C378" s="183" t="str">
        <f>CONCATENATE(B318," ",C318)</f>
        <v>63 Podlahy a podlahové konstrukce</v>
      </c>
      <c r="D378" s="184"/>
      <c r="E378" s="185"/>
      <c r="F378" s="186"/>
      <c r="G378" s="187">
        <f>SUM(G318:G377)</f>
        <v>0</v>
      </c>
      <c r="O378" s="167">
        <v>4</v>
      </c>
      <c r="BA378" s="188">
        <f>SUM(BA318:BA377)</f>
        <v>0</v>
      </c>
      <c r="BB378" s="188">
        <f>SUM(BB318:BB377)</f>
        <v>0</v>
      </c>
      <c r="BC378" s="188">
        <f>SUM(BC318:BC377)</f>
        <v>0</v>
      </c>
      <c r="BD378" s="188">
        <f>SUM(BD318:BD377)</f>
        <v>0</v>
      </c>
      <c r="BE378" s="188">
        <f>SUM(BE318:BE377)</f>
        <v>0</v>
      </c>
    </row>
    <row r="379" spans="1:104" x14ac:dyDescent="0.2">
      <c r="A379" s="160" t="s">
        <v>72</v>
      </c>
      <c r="B379" s="161" t="s">
        <v>417</v>
      </c>
      <c r="C379" s="162" t="s">
        <v>418</v>
      </c>
      <c r="D379" s="163"/>
      <c r="E379" s="164"/>
      <c r="F379" s="164"/>
      <c r="G379" s="165"/>
      <c r="H379" s="166"/>
      <c r="I379" s="166"/>
      <c r="O379" s="167">
        <v>1</v>
      </c>
    </row>
    <row r="380" spans="1:104" ht="22.5" x14ac:dyDescent="0.2">
      <c r="A380" s="168">
        <v>53</v>
      </c>
      <c r="B380" s="169" t="s">
        <v>419</v>
      </c>
      <c r="C380" s="170" t="s">
        <v>420</v>
      </c>
      <c r="D380" s="171" t="s">
        <v>230</v>
      </c>
      <c r="E380" s="172">
        <v>2</v>
      </c>
      <c r="F380" s="172"/>
      <c r="G380" s="173">
        <f>E380*F380</f>
        <v>0</v>
      </c>
      <c r="O380" s="167">
        <v>2</v>
      </c>
      <c r="AA380" s="143">
        <v>1</v>
      </c>
      <c r="AB380" s="143">
        <v>1</v>
      </c>
      <c r="AC380" s="143">
        <v>1</v>
      </c>
      <c r="AZ380" s="143">
        <v>1</v>
      </c>
      <c r="BA380" s="143">
        <f>IF(AZ380=1,G380,0)</f>
        <v>0</v>
      </c>
      <c r="BB380" s="143">
        <f>IF(AZ380=2,G380,0)</f>
        <v>0</v>
      </c>
      <c r="BC380" s="143">
        <f>IF(AZ380=3,G380,0)</f>
        <v>0</v>
      </c>
      <c r="BD380" s="143">
        <f>IF(AZ380=4,G380,0)</f>
        <v>0</v>
      </c>
      <c r="BE380" s="143">
        <f>IF(AZ380=5,G380,0)</f>
        <v>0</v>
      </c>
      <c r="CA380" s="174">
        <v>1</v>
      </c>
      <c r="CB380" s="174">
        <v>1</v>
      </c>
      <c r="CZ380" s="143">
        <v>3.4049999999999997E-2</v>
      </c>
    </row>
    <row r="381" spans="1:104" x14ac:dyDescent="0.2">
      <c r="A381" s="175"/>
      <c r="B381" s="177"/>
      <c r="C381" s="241" t="s">
        <v>421</v>
      </c>
      <c r="D381" s="242"/>
      <c r="E381" s="178">
        <v>2</v>
      </c>
      <c r="F381" s="179"/>
      <c r="G381" s="180"/>
      <c r="M381" s="176" t="s">
        <v>421</v>
      </c>
      <c r="O381" s="167"/>
    </row>
    <row r="382" spans="1:104" ht="22.5" x14ac:dyDescent="0.2">
      <c r="A382" s="168">
        <v>54</v>
      </c>
      <c r="B382" s="169" t="s">
        <v>422</v>
      </c>
      <c r="C382" s="170" t="s">
        <v>423</v>
      </c>
      <c r="D382" s="171" t="s">
        <v>230</v>
      </c>
      <c r="E382" s="172">
        <v>1</v>
      </c>
      <c r="F382" s="172"/>
      <c r="G382" s="173">
        <f>E382*F382</f>
        <v>0</v>
      </c>
      <c r="O382" s="167">
        <v>2</v>
      </c>
      <c r="AA382" s="143">
        <v>1</v>
      </c>
      <c r="AB382" s="143">
        <v>1</v>
      </c>
      <c r="AC382" s="143">
        <v>1</v>
      </c>
      <c r="AZ382" s="143">
        <v>1</v>
      </c>
      <c r="BA382" s="143">
        <f>IF(AZ382=1,G382,0)</f>
        <v>0</v>
      </c>
      <c r="BB382" s="143">
        <f>IF(AZ382=2,G382,0)</f>
        <v>0</v>
      </c>
      <c r="BC382" s="143">
        <f>IF(AZ382=3,G382,0)</f>
        <v>0</v>
      </c>
      <c r="BD382" s="143">
        <f>IF(AZ382=4,G382,0)</f>
        <v>0</v>
      </c>
      <c r="BE382" s="143">
        <f>IF(AZ382=5,G382,0)</f>
        <v>0</v>
      </c>
      <c r="CA382" s="174">
        <v>1</v>
      </c>
      <c r="CB382" s="174">
        <v>1</v>
      </c>
      <c r="CZ382" s="143">
        <v>3.4729999999999997E-2</v>
      </c>
    </row>
    <row r="383" spans="1:104" x14ac:dyDescent="0.2">
      <c r="A383" s="175"/>
      <c r="B383" s="177"/>
      <c r="C383" s="241" t="s">
        <v>424</v>
      </c>
      <c r="D383" s="242"/>
      <c r="E383" s="178">
        <v>1</v>
      </c>
      <c r="F383" s="179"/>
      <c r="G383" s="180"/>
      <c r="M383" s="176" t="s">
        <v>424</v>
      </c>
      <c r="O383" s="167"/>
    </row>
    <row r="384" spans="1:104" x14ac:dyDescent="0.2">
      <c r="A384" s="181"/>
      <c r="B384" s="182" t="s">
        <v>75</v>
      </c>
      <c r="C384" s="183" t="str">
        <f>CONCATENATE(B379," ",C379)</f>
        <v>64 Výplně otvorů</v>
      </c>
      <c r="D384" s="184"/>
      <c r="E384" s="185"/>
      <c r="F384" s="186"/>
      <c r="G384" s="187">
        <f>SUM(G379:G383)</f>
        <v>0</v>
      </c>
      <c r="O384" s="167">
        <v>4</v>
      </c>
      <c r="BA384" s="188">
        <f>SUM(BA379:BA383)</f>
        <v>0</v>
      </c>
      <c r="BB384" s="188">
        <f>SUM(BB379:BB383)</f>
        <v>0</v>
      </c>
      <c r="BC384" s="188">
        <f>SUM(BC379:BC383)</f>
        <v>0</v>
      </c>
      <c r="BD384" s="188">
        <f>SUM(BD379:BD383)</f>
        <v>0</v>
      </c>
      <c r="BE384" s="188">
        <f>SUM(BE379:BE383)</f>
        <v>0</v>
      </c>
    </row>
    <row r="385" spans="1:104" x14ac:dyDescent="0.2">
      <c r="A385" s="160" t="s">
        <v>72</v>
      </c>
      <c r="B385" s="161" t="s">
        <v>425</v>
      </c>
      <c r="C385" s="162" t="s">
        <v>426</v>
      </c>
      <c r="D385" s="163"/>
      <c r="E385" s="164"/>
      <c r="F385" s="164"/>
      <c r="G385" s="165"/>
      <c r="H385" s="166"/>
      <c r="I385" s="166"/>
      <c r="O385" s="167">
        <v>1</v>
      </c>
    </row>
    <row r="386" spans="1:104" x14ac:dyDescent="0.2">
      <c r="A386" s="168">
        <v>55</v>
      </c>
      <c r="B386" s="169" t="s">
        <v>427</v>
      </c>
      <c r="C386" s="170" t="s">
        <v>898</v>
      </c>
      <c r="D386" s="171" t="s">
        <v>91</v>
      </c>
      <c r="E386" s="172">
        <v>642.53</v>
      </c>
      <c r="F386" s="172"/>
      <c r="G386" s="173">
        <f>E386*F386</f>
        <v>0</v>
      </c>
      <c r="O386" s="167">
        <v>2</v>
      </c>
      <c r="AA386" s="143">
        <v>1</v>
      </c>
      <c r="AB386" s="143">
        <v>1</v>
      </c>
      <c r="AC386" s="143">
        <v>1</v>
      </c>
      <c r="AZ386" s="143">
        <v>1</v>
      </c>
      <c r="BA386" s="143">
        <f>IF(AZ386=1,G386,0)</f>
        <v>0</v>
      </c>
      <c r="BB386" s="143">
        <f>IF(AZ386=2,G386,0)</f>
        <v>0</v>
      </c>
      <c r="BC386" s="143">
        <f>IF(AZ386=3,G386,0)</f>
        <v>0</v>
      </c>
      <c r="BD386" s="143">
        <f>IF(AZ386=4,G386,0)</f>
        <v>0</v>
      </c>
      <c r="BE386" s="143">
        <f>IF(AZ386=5,G386,0)</f>
        <v>0</v>
      </c>
      <c r="CA386" s="174">
        <v>1</v>
      </c>
      <c r="CB386" s="174">
        <v>1</v>
      </c>
      <c r="CZ386" s="143">
        <v>1.58E-3</v>
      </c>
    </row>
    <row r="387" spans="1:104" ht="22.5" x14ac:dyDescent="0.2">
      <c r="A387" s="175"/>
      <c r="B387" s="177"/>
      <c r="C387" s="241" t="s">
        <v>428</v>
      </c>
      <c r="D387" s="242"/>
      <c r="E387" s="178">
        <v>603.01</v>
      </c>
      <c r="F387" s="179"/>
      <c r="G387" s="180"/>
      <c r="M387" s="176" t="s">
        <v>428</v>
      </c>
      <c r="O387" s="167"/>
    </row>
    <row r="388" spans="1:104" x14ac:dyDescent="0.2">
      <c r="A388" s="175"/>
      <c r="B388" s="177"/>
      <c r="C388" s="241" t="s">
        <v>429</v>
      </c>
      <c r="D388" s="242"/>
      <c r="E388" s="178">
        <v>33.229999999999997</v>
      </c>
      <c r="F388" s="179"/>
      <c r="G388" s="180"/>
      <c r="M388" s="176" t="s">
        <v>429</v>
      </c>
      <c r="O388" s="167"/>
    </row>
    <row r="389" spans="1:104" x14ac:dyDescent="0.2">
      <c r="A389" s="175"/>
      <c r="B389" s="177"/>
      <c r="C389" s="241" t="s">
        <v>430</v>
      </c>
      <c r="D389" s="242"/>
      <c r="E389" s="178">
        <v>6.29</v>
      </c>
      <c r="F389" s="179"/>
      <c r="G389" s="180"/>
      <c r="M389" s="176" t="s">
        <v>430</v>
      </c>
      <c r="O389" s="167"/>
    </row>
    <row r="390" spans="1:104" x14ac:dyDescent="0.2">
      <c r="A390" s="181"/>
      <c r="B390" s="182" t="s">
        <v>75</v>
      </c>
      <c r="C390" s="183" t="str">
        <f>CONCATENATE(B385," ",C385)</f>
        <v>94 Lešení a stavební výtahy</v>
      </c>
      <c r="D390" s="184"/>
      <c r="E390" s="185"/>
      <c r="F390" s="186"/>
      <c r="G390" s="187">
        <f>SUM(G385:G389)</f>
        <v>0</v>
      </c>
      <c r="O390" s="167">
        <v>4</v>
      </c>
      <c r="BA390" s="188">
        <f>SUM(BA385:BA389)</f>
        <v>0</v>
      </c>
      <c r="BB390" s="188">
        <f>SUM(BB385:BB389)</f>
        <v>0</v>
      </c>
      <c r="BC390" s="188">
        <f>SUM(BC385:BC389)</f>
        <v>0</v>
      </c>
      <c r="BD390" s="188">
        <f>SUM(BD385:BD389)</f>
        <v>0</v>
      </c>
      <c r="BE390" s="188">
        <f>SUM(BE385:BE389)</f>
        <v>0</v>
      </c>
    </row>
    <row r="391" spans="1:104" x14ac:dyDescent="0.2">
      <c r="A391" s="160" t="s">
        <v>72</v>
      </c>
      <c r="B391" s="161" t="s">
        <v>431</v>
      </c>
      <c r="C391" s="162" t="s">
        <v>432</v>
      </c>
      <c r="D391" s="163"/>
      <c r="E391" s="164"/>
      <c r="F391" s="164"/>
      <c r="G391" s="165"/>
      <c r="H391" s="166"/>
      <c r="I391" s="166"/>
      <c r="O391" s="167">
        <v>1</v>
      </c>
    </row>
    <row r="392" spans="1:104" x14ac:dyDescent="0.2">
      <c r="A392" s="168">
        <v>56</v>
      </c>
      <c r="B392" s="169" t="s">
        <v>433</v>
      </c>
      <c r="C392" s="170" t="s">
        <v>434</v>
      </c>
      <c r="D392" s="171" t="s">
        <v>91</v>
      </c>
      <c r="E392" s="172">
        <v>1.05</v>
      </c>
      <c r="F392" s="172"/>
      <c r="G392" s="173">
        <f>E392*F392</f>
        <v>0</v>
      </c>
      <c r="O392" s="167">
        <v>2</v>
      </c>
      <c r="AA392" s="143">
        <v>1</v>
      </c>
      <c r="AB392" s="143">
        <v>1</v>
      </c>
      <c r="AC392" s="143">
        <v>1</v>
      </c>
      <c r="AZ392" s="143">
        <v>1</v>
      </c>
      <c r="BA392" s="143">
        <f>IF(AZ392=1,G392,0)</f>
        <v>0</v>
      </c>
      <c r="BB392" s="143">
        <f>IF(AZ392=2,G392,0)</f>
        <v>0</v>
      </c>
      <c r="BC392" s="143">
        <f>IF(AZ392=3,G392,0)</f>
        <v>0</v>
      </c>
      <c r="BD392" s="143">
        <f>IF(AZ392=4,G392,0)</f>
        <v>0</v>
      </c>
      <c r="BE392" s="143">
        <f>IF(AZ392=5,G392,0)</f>
        <v>0</v>
      </c>
      <c r="CA392" s="174">
        <v>1</v>
      </c>
      <c r="CB392" s="174">
        <v>1</v>
      </c>
      <c r="CZ392" s="143">
        <v>0</v>
      </c>
    </row>
    <row r="393" spans="1:104" x14ac:dyDescent="0.2">
      <c r="A393" s="175"/>
      <c r="B393" s="177"/>
      <c r="C393" s="241" t="s">
        <v>435</v>
      </c>
      <c r="D393" s="242"/>
      <c r="E393" s="178">
        <v>1.05</v>
      </c>
      <c r="F393" s="179"/>
      <c r="G393" s="180"/>
      <c r="M393" s="176" t="s">
        <v>435</v>
      </c>
      <c r="O393" s="167"/>
    </row>
    <row r="394" spans="1:104" x14ac:dyDescent="0.2">
      <c r="A394" s="168">
        <v>57</v>
      </c>
      <c r="B394" s="169" t="s">
        <v>436</v>
      </c>
      <c r="C394" s="170" t="s">
        <v>437</v>
      </c>
      <c r="D394" s="171" t="s">
        <v>91</v>
      </c>
      <c r="E394" s="172">
        <v>731.66</v>
      </c>
      <c r="F394" s="172"/>
      <c r="G394" s="173">
        <f>E394*F394</f>
        <v>0</v>
      </c>
      <c r="O394" s="167">
        <v>2</v>
      </c>
      <c r="AA394" s="143">
        <v>1</v>
      </c>
      <c r="AB394" s="143">
        <v>1</v>
      </c>
      <c r="AC394" s="143">
        <v>1</v>
      </c>
      <c r="AZ394" s="143">
        <v>1</v>
      </c>
      <c r="BA394" s="143">
        <f>IF(AZ394=1,G394,0)</f>
        <v>0</v>
      </c>
      <c r="BB394" s="143">
        <f>IF(AZ394=2,G394,0)</f>
        <v>0</v>
      </c>
      <c r="BC394" s="143">
        <f>IF(AZ394=3,G394,0)</f>
        <v>0</v>
      </c>
      <c r="BD394" s="143">
        <f>IF(AZ394=4,G394,0)</f>
        <v>0</v>
      </c>
      <c r="BE394" s="143">
        <f>IF(AZ394=5,G394,0)</f>
        <v>0</v>
      </c>
      <c r="CA394" s="174">
        <v>1</v>
      </c>
      <c r="CB394" s="174">
        <v>1</v>
      </c>
      <c r="CZ394" s="143">
        <v>4.0000000000000003E-5</v>
      </c>
    </row>
    <row r="395" spans="1:104" ht="22.5" x14ac:dyDescent="0.2">
      <c r="A395" s="175"/>
      <c r="B395" s="177"/>
      <c r="C395" s="241" t="s">
        <v>438</v>
      </c>
      <c r="D395" s="242"/>
      <c r="E395" s="178">
        <v>617.25</v>
      </c>
      <c r="F395" s="179"/>
      <c r="G395" s="180"/>
      <c r="M395" s="176" t="s">
        <v>438</v>
      </c>
      <c r="O395" s="167"/>
    </row>
    <row r="396" spans="1:104" x14ac:dyDescent="0.2">
      <c r="A396" s="175"/>
      <c r="B396" s="177"/>
      <c r="C396" s="241" t="s">
        <v>439</v>
      </c>
      <c r="D396" s="242"/>
      <c r="E396" s="178">
        <v>80.400000000000006</v>
      </c>
      <c r="F396" s="179"/>
      <c r="G396" s="180"/>
      <c r="M396" s="176" t="s">
        <v>439</v>
      </c>
      <c r="O396" s="167"/>
    </row>
    <row r="397" spans="1:104" x14ac:dyDescent="0.2">
      <c r="A397" s="175"/>
      <c r="B397" s="177"/>
      <c r="C397" s="241" t="s">
        <v>440</v>
      </c>
      <c r="D397" s="242"/>
      <c r="E397" s="178">
        <v>34.01</v>
      </c>
      <c r="F397" s="179"/>
      <c r="G397" s="180"/>
      <c r="M397" s="176" t="s">
        <v>440</v>
      </c>
      <c r="O397" s="167"/>
    </row>
    <row r="398" spans="1:104" x14ac:dyDescent="0.2">
      <c r="A398" s="206">
        <v>58</v>
      </c>
      <c r="B398" s="207" t="s">
        <v>441</v>
      </c>
      <c r="C398" s="205" t="s">
        <v>891</v>
      </c>
      <c r="D398" s="208" t="s">
        <v>442</v>
      </c>
      <c r="E398" s="172">
        <v>5</v>
      </c>
      <c r="F398" s="172"/>
      <c r="G398" s="173">
        <f>E398*F398</f>
        <v>0</v>
      </c>
      <c r="O398" s="167">
        <v>2</v>
      </c>
      <c r="AA398" s="143">
        <v>12</v>
      </c>
      <c r="AB398" s="143">
        <v>0</v>
      </c>
      <c r="AC398" s="143">
        <v>98</v>
      </c>
      <c r="AZ398" s="143">
        <v>1</v>
      </c>
      <c r="BA398" s="143">
        <f>IF(AZ398=1,G398,0)</f>
        <v>0</v>
      </c>
      <c r="BB398" s="143">
        <f>IF(AZ398=2,G398,0)</f>
        <v>0</v>
      </c>
      <c r="BC398" s="143">
        <f>IF(AZ398=3,G398,0)</f>
        <v>0</v>
      </c>
      <c r="BD398" s="143">
        <f>IF(AZ398=4,G398,0)</f>
        <v>0</v>
      </c>
      <c r="BE398" s="143">
        <f>IF(AZ398=5,G398,0)</f>
        <v>0</v>
      </c>
      <c r="CA398" s="174">
        <v>12</v>
      </c>
      <c r="CB398" s="174">
        <v>0</v>
      </c>
      <c r="CZ398" s="143">
        <v>0</v>
      </c>
    </row>
    <row r="399" spans="1:104" x14ac:dyDescent="0.2">
      <c r="A399" s="206">
        <v>59</v>
      </c>
      <c r="B399" s="207" t="s">
        <v>443</v>
      </c>
      <c r="C399" s="205" t="s">
        <v>892</v>
      </c>
      <c r="D399" s="208" t="s">
        <v>442</v>
      </c>
      <c r="E399" s="172">
        <v>2</v>
      </c>
      <c r="F399" s="172"/>
      <c r="G399" s="173">
        <f t="shared" ref="G399:G400" si="0">E399*F399</f>
        <v>0</v>
      </c>
      <c r="O399" s="167"/>
      <c r="CA399" s="174"/>
      <c r="CB399" s="174"/>
    </row>
    <row r="400" spans="1:104" x14ac:dyDescent="0.2">
      <c r="A400" s="206">
        <v>60</v>
      </c>
      <c r="B400" s="207" t="s">
        <v>446</v>
      </c>
      <c r="C400" s="205" t="s">
        <v>893</v>
      </c>
      <c r="D400" s="208" t="s">
        <v>442</v>
      </c>
      <c r="E400" s="172">
        <v>1</v>
      </c>
      <c r="F400" s="172"/>
      <c r="G400" s="173">
        <f t="shared" si="0"/>
        <v>0</v>
      </c>
      <c r="O400" s="167"/>
      <c r="CA400" s="174"/>
      <c r="CB400" s="174"/>
    </row>
    <row r="401" spans="1:104" ht="22.5" x14ac:dyDescent="0.2">
      <c r="A401" s="206">
        <v>61</v>
      </c>
      <c r="B401" s="207" t="s">
        <v>894</v>
      </c>
      <c r="C401" s="205" t="s">
        <v>908</v>
      </c>
      <c r="D401" s="208" t="s">
        <v>442</v>
      </c>
      <c r="E401" s="172">
        <v>1</v>
      </c>
      <c r="F401" s="172"/>
      <c r="G401" s="173">
        <f>E401*F401</f>
        <v>0</v>
      </c>
      <c r="O401" s="167">
        <v>2</v>
      </c>
      <c r="AA401" s="143">
        <v>12</v>
      </c>
      <c r="AB401" s="143">
        <v>0</v>
      </c>
      <c r="AC401" s="143">
        <v>98</v>
      </c>
      <c r="AZ401" s="143">
        <v>1</v>
      </c>
      <c r="BA401" s="143">
        <f>IF(AZ401=1,G401,0)</f>
        <v>0</v>
      </c>
      <c r="BB401" s="143">
        <f>IF(AZ401=2,G401,0)</f>
        <v>0</v>
      </c>
      <c r="BC401" s="143">
        <f>IF(AZ401=3,G401,0)</f>
        <v>0</v>
      </c>
      <c r="BD401" s="143">
        <f>IF(AZ401=4,G401,0)</f>
        <v>0</v>
      </c>
      <c r="BE401" s="143">
        <f>IF(AZ401=5,G401,0)</f>
        <v>0</v>
      </c>
      <c r="CA401" s="174">
        <v>12</v>
      </c>
      <c r="CB401" s="174">
        <v>0</v>
      </c>
      <c r="CZ401" s="143">
        <v>0</v>
      </c>
    </row>
    <row r="402" spans="1:104" x14ac:dyDescent="0.2">
      <c r="A402" s="206">
        <v>62</v>
      </c>
      <c r="B402" s="207" t="s">
        <v>895</v>
      </c>
      <c r="C402" s="205" t="s">
        <v>444</v>
      </c>
      <c r="D402" s="208" t="s">
        <v>91</v>
      </c>
      <c r="E402" s="172">
        <v>1.044</v>
      </c>
      <c r="F402" s="172"/>
      <c r="G402" s="173">
        <f>E402*F402</f>
        <v>0</v>
      </c>
      <c r="O402" s="167">
        <v>2</v>
      </c>
      <c r="AA402" s="143">
        <v>12</v>
      </c>
      <c r="AB402" s="143">
        <v>0</v>
      </c>
      <c r="AC402" s="143">
        <v>151</v>
      </c>
      <c r="AZ402" s="143">
        <v>1</v>
      </c>
      <c r="BA402" s="143">
        <f>IF(AZ402=1,G402,0)</f>
        <v>0</v>
      </c>
      <c r="BB402" s="143">
        <f>IF(AZ402=2,G402,0)</f>
        <v>0</v>
      </c>
      <c r="BC402" s="143">
        <f>IF(AZ402=3,G402,0)</f>
        <v>0</v>
      </c>
      <c r="BD402" s="143">
        <f>IF(AZ402=4,G402,0)</f>
        <v>0</v>
      </c>
      <c r="BE402" s="143">
        <f>IF(AZ402=5,G402,0)</f>
        <v>0</v>
      </c>
      <c r="CA402" s="174">
        <v>12</v>
      </c>
      <c r="CB402" s="174">
        <v>0</v>
      </c>
      <c r="CZ402" s="143">
        <v>0</v>
      </c>
    </row>
    <row r="403" spans="1:104" x14ac:dyDescent="0.2">
      <c r="A403" s="209"/>
      <c r="B403" s="207" t="s">
        <v>896</v>
      </c>
      <c r="C403" s="249" t="s">
        <v>445</v>
      </c>
      <c r="D403" s="250"/>
      <c r="E403" s="178">
        <v>1.044</v>
      </c>
      <c r="F403" s="179"/>
      <c r="G403" s="180"/>
      <c r="M403" s="176" t="s">
        <v>445</v>
      </c>
      <c r="O403" s="167"/>
    </row>
    <row r="404" spans="1:104" x14ac:dyDescent="0.2">
      <c r="A404" s="206">
        <v>63</v>
      </c>
      <c r="B404" s="207" t="s">
        <v>897</v>
      </c>
      <c r="C404" s="205" t="s">
        <v>447</v>
      </c>
      <c r="D404" s="208" t="s">
        <v>442</v>
      </c>
      <c r="E404" s="172">
        <v>1</v>
      </c>
      <c r="F404" s="172"/>
      <c r="G404" s="173">
        <f>E404*F404</f>
        <v>0</v>
      </c>
      <c r="O404" s="167">
        <v>2</v>
      </c>
      <c r="AA404" s="143">
        <v>12</v>
      </c>
      <c r="AB404" s="143">
        <v>0</v>
      </c>
      <c r="AC404" s="143">
        <v>154</v>
      </c>
      <c r="AZ404" s="143">
        <v>1</v>
      </c>
      <c r="BA404" s="143">
        <f>IF(AZ404=1,G404,0)</f>
        <v>0</v>
      </c>
      <c r="BB404" s="143">
        <f>IF(AZ404=2,G404,0)</f>
        <v>0</v>
      </c>
      <c r="BC404" s="143">
        <f>IF(AZ404=3,G404,0)</f>
        <v>0</v>
      </c>
      <c r="BD404" s="143">
        <f>IF(AZ404=4,G404,0)</f>
        <v>0</v>
      </c>
      <c r="BE404" s="143">
        <f>IF(AZ404=5,G404,0)</f>
        <v>0</v>
      </c>
      <c r="CA404" s="174">
        <v>12</v>
      </c>
      <c r="CB404" s="174">
        <v>0</v>
      </c>
      <c r="CZ404" s="143">
        <v>0</v>
      </c>
    </row>
    <row r="405" spans="1:104" x14ac:dyDescent="0.2">
      <c r="A405" s="181"/>
      <c r="B405" s="182" t="s">
        <v>75</v>
      </c>
      <c r="C405" s="183" t="str">
        <f>CONCATENATE(B391," ",C391)</f>
        <v>95 Dokončovací konstrukce na pozemních stavbách</v>
      </c>
      <c r="D405" s="184"/>
      <c r="E405" s="185"/>
      <c r="F405" s="186"/>
      <c r="G405" s="187">
        <f>SUM(G391:G404)</f>
        <v>0</v>
      </c>
      <c r="O405" s="167">
        <v>4</v>
      </c>
      <c r="BA405" s="188">
        <f>SUM(BA391:BA404)</f>
        <v>0</v>
      </c>
      <c r="BB405" s="188">
        <f>SUM(BB391:BB404)</f>
        <v>0</v>
      </c>
      <c r="BC405" s="188">
        <f>SUM(BC391:BC404)</f>
        <v>0</v>
      </c>
      <c r="BD405" s="188">
        <f>SUM(BD391:BD404)</f>
        <v>0</v>
      </c>
      <c r="BE405" s="188">
        <f>SUM(BE391:BE404)</f>
        <v>0</v>
      </c>
    </row>
    <row r="406" spans="1:104" x14ac:dyDescent="0.2">
      <c r="A406" s="160" t="s">
        <v>72</v>
      </c>
      <c r="B406" s="161" t="s">
        <v>448</v>
      </c>
      <c r="C406" s="162" t="s">
        <v>449</v>
      </c>
      <c r="D406" s="163"/>
      <c r="E406" s="164"/>
      <c r="F406" s="164"/>
      <c r="G406" s="165"/>
      <c r="H406" s="166"/>
      <c r="I406" s="166"/>
      <c r="O406" s="167">
        <v>1</v>
      </c>
    </row>
    <row r="407" spans="1:104" x14ac:dyDescent="0.2">
      <c r="A407" s="168">
        <v>64</v>
      </c>
      <c r="B407" s="169" t="s">
        <v>450</v>
      </c>
      <c r="C407" s="170" t="s">
        <v>451</v>
      </c>
      <c r="D407" s="171" t="s">
        <v>91</v>
      </c>
      <c r="E407" s="172">
        <v>58.029899999999998</v>
      </c>
      <c r="F407" s="172"/>
      <c r="G407" s="173">
        <f>E407*F407</f>
        <v>0</v>
      </c>
      <c r="O407" s="167">
        <v>2</v>
      </c>
      <c r="AA407" s="143">
        <v>1</v>
      </c>
      <c r="AB407" s="143">
        <v>1</v>
      </c>
      <c r="AC407" s="143">
        <v>1</v>
      </c>
      <c r="AZ407" s="143">
        <v>1</v>
      </c>
      <c r="BA407" s="143">
        <f>IF(AZ407=1,G407,0)</f>
        <v>0</v>
      </c>
      <c r="BB407" s="143">
        <f>IF(AZ407=2,G407,0)</f>
        <v>0</v>
      </c>
      <c r="BC407" s="143">
        <f>IF(AZ407=3,G407,0)</f>
        <v>0</v>
      </c>
      <c r="BD407" s="143">
        <f>IF(AZ407=4,G407,0)</f>
        <v>0</v>
      </c>
      <c r="BE407" s="143">
        <f>IF(AZ407=5,G407,0)</f>
        <v>0</v>
      </c>
      <c r="CA407" s="174">
        <v>1</v>
      </c>
      <c r="CB407" s="174">
        <v>1</v>
      </c>
      <c r="CZ407" s="143">
        <v>6.7000000000000002E-4</v>
      </c>
    </row>
    <row r="408" spans="1:104" x14ac:dyDescent="0.2">
      <c r="A408" s="175"/>
      <c r="B408" s="177"/>
      <c r="C408" s="241" t="s">
        <v>452</v>
      </c>
      <c r="D408" s="242"/>
      <c r="E408" s="178">
        <v>0</v>
      </c>
      <c r="F408" s="179"/>
      <c r="G408" s="180"/>
      <c r="M408" s="176" t="s">
        <v>452</v>
      </c>
      <c r="O408" s="167"/>
    </row>
    <row r="409" spans="1:104" ht="22.5" x14ac:dyDescent="0.2">
      <c r="A409" s="175"/>
      <c r="B409" s="177"/>
      <c r="C409" s="241" t="s">
        <v>453</v>
      </c>
      <c r="D409" s="242"/>
      <c r="E409" s="178">
        <v>34.084600000000002</v>
      </c>
      <c r="F409" s="179"/>
      <c r="G409" s="180"/>
      <c r="M409" s="176" t="s">
        <v>453</v>
      </c>
      <c r="O409" s="167"/>
    </row>
    <row r="410" spans="1:104" x14ac:dyDescent="0.2">
      <c r="A410" s="175"/>
      <c r="B410" s="177"/>
      <c r="C410" s="241" t="s">
        <v>454</v>
      </c>
      <c r="D410" s="242"/>
      <c r="E410" s="178">
        <v>24.783300000000001</v>
      </c>
      <c r="F410" s="179"/>
      <c r="G410" s="180"/>
      <c r="M410" s="176" t="s">
        <v>454</v>
      </c>
      <c r="O410" s="167"/>
    </row>
    <row r="411" spans="1:104" x14ac:dyDescent="0.2">
      <c r="A411" s="175"/>
      <c r="B411" s="177"/>
      <c r="C411" s="241" t="s">
        <v>455</v>
      </c>
      <c r="D411" s="242"/>
      <c r="E411" s="178">
        <v>-0.216</v>
      </c>
      <c r="F411" s="179"/>
      <c r="G411" s="180"/>
      <c r="M411" s="176" t="s">
        <v>455</v>
      </c>
      <c r="O411" s="167"/>
    </row>
    <row r="412" spans="1:104" x14ac:dyDescent="0.2">
      <c r="A412" s="175"/>
      <c r="B412" s="177"/>
      <c r="C412" s="241" t="s">
        <v>456</v>
      </c>
      <c r="D412" s="242"/>
      <c r="E412" s="178">
        <v>-1.5760000000000001</v>
      </c>
      <c r="F412" s="179"/>
      <c r="G412" s="180"/>
      <c r="M412" s="176" t="s">
        <v>456</v>
      </c>
      <c r="O412" s="167"/>
    </row>
    <row r="413" spans="1:104" x14ac:dyDescent="0.2">
      <c r="A413" s="175"/>
      <c r="B413" s="177"/>
      <c r="C413" s="241" t="s">
        <v>457</v>
      </c>
      <c r="D413" s="242"/>
      <c r="E413" s="178">
        <v>-1.7729999999999999</v>
      </c>
      <c r="F413" s="179"/>
      <c r="G413" s="180"/>
      <c r="M413" s="176" t="s">
        <v>457</v>
      </c>
      <c r="O413" s="167"/>
    </row>
    <row r="414" spans="1:104" x14ac:dyDescent="0.2">
      <c r="A414" s="175"/>
      <c r="B414" s="177"/>
      <c r="C414" s="241" t="s">
        <v>458</v>
      </c>
      <c r="D414" s="242"/>
      <c r="E414" s="178">
        <v>2.7269999999999999</v>
      </c>
      <c r="F414" s="179"/>
      <c r="G414" s="180"/>
      <c r="M414" s="176" t="s">
        <v>458</v>
      </c>
      <c r="O414" s="167"/>
    </row>
    <row r="415" spans="1:104" x14ac:dyDescent="0.2">
      <c r="A415" s="168">
        <v>65</v>
      </c>
      <c r="B415" s="169" t="s">
        <v>459</v>
      </c>
      <c r="C415" s="170" t="s">
        <v>460</v>
      </c>
      <c r="D415" s="171" t="s">
        <v>223</v>
      </c>
      <c r="E415" s="172">
        <v>5.2340999999999998</v>
      </c>
      <c r="F415" s="172"/>
      <c r="G415" s="173">
        <f>E415*F415</f>
        <v>0</v>
      </c>
      <c r="O415" s="167">
        <v>2</v>
      </c>
      <c r="AA415" s="143">
        <v>1</v>
      </c>
      <c r="AB415" s="143">
        <v>1</v>
      </c>
      <c r="AC415" s="143">
        <v>1</v>
      </c>
      <c r="AZ415" s="143">
        <v>1</v>
      </c>
      <c r="BA415" s="143">
        <f>IF(AZ415=1,G415,0)</f>
        <v>0</v>
      </c>
      <c r="BB415" s="143">
        <f>IF(AZ415=2,G415,0)</f>
        <v>0</v>
      </c>
      <c r="BC415" s="143">
        <f>IF(AZ415=3,G415,0)</f>
        <v>0</v>
      </c>
      <c r="BD415" s="143">
        <f>IF(AZ415=4,G415,0)</f>
        <v>0</v>
      </c>
      <c r="BE415" s="143">
        <f>IF(AZ415=5,G415,0)</f>
        <v>0</v>
      </c>
      <c r="CA415" s="174">
        <v>1</v>
      </c>
      <c r="CB415" s="174">
        <v>1</v>
      </c>
      <c r="CZ415" s="143">
        <v>1.2800000000000001E-3</v>
      </c>
    </row>
    <row r="416" spans="1:104" x14ac:dyDescent="0.2">
      <c r="A416" s="175"/>
      <c r="B416" s="177"/>
      <c r="C416" s="241" t="s">
        <v>461</v>
      </c>
      <c r="D416" s="242"/>
      <c r="E416" s="178">
        <v>0</v>
      </c>
      <c r="F416" s="179"/>
      <c r="G416" s="180"/>
      <c r="M416" s="176" t="s">
        <v>461</v>
      </c>
      <c r="O416" s="167"/>
    </row>
    <row r="417" spans="1:104" x14ac:dyDescent="0.2">
      <c r="A417" s="175"/>
      <c r="B417" s="177"/>
      <c r="C417" s="241" t="s">
        <v>462</v>
      </c>
      <c r="D417" s="242"/>
      <c r="E417" s="178">
        <v>1.6236999999999999</v>
      </c>
      <c r="F417" s="179"/>
      <c r="G417" s="180"/>
      <c r="M417" s="176" t="s">
        <v>462</v>
      </c>
      <c r="O417" s="167"/>
    </row>
    <row r="418" spans="1:104" x14ac:dyDescent="0.2">
      <c r="A418" s="175"/>
      <c r="B418" s="177"/>
      <c r="C418" s="241" t="s">
        <v>463</v>
      </c>
      <c r="D418" s="242"/>
      <c r="E418" s="178">
        <v>1.6835</v>
      </c>
      <c r="F418" s="179"/>
      <c r="G418" s="180"/>
      <c r="M418" s="176" t="s">
        <v>463</v>
      </c>
      <c r="O418" s="167"/>
    </row>
    <row r="419" spans="1:104" x14ac:dyDescent="0.2">
      <c r="A419" s="175"/>
      <c r="B419" s="177"/>
      <c r="C419" s="241" t="s">
        <v>464</v>
      </c>
      <c r="D419" s="242"/>
      <c r="E419" s="178">
        <v>1.2545999999999999</v>
      </c>
      <c r="F419" s="179"/>
      <c r="G419" s="180"/>
      <c r="M419" s="176" t="s">
        <v>464</v>
      </c>
      <c r="O419" s="167"/>
    </row>
    <row r="420" spans="1:104" x14ac:dyDescent="0.2">
      <c r="A420" s="175"/>
      <c r="B420" s="177"/>
      <c r="C420" s="241" t="s">
        <v>465</v>
      </c>
      <c r="D420" s="242"/>
      <c r="E420" s="178">
        <v>0.67230000000000001</v>
      </c>
      <c r="F420" s="179"/>
      <c r="G420" s="180"/>
      <c r="M420" s="176" t="s">
        <v>465</v>
      </c>
      <c r="O420" s="167"/>
    </row>
    <row r="421" spans="1:104" x14ac:dyDescent="0.2">
      <c r="A421" s="168">
        <v>66</v>
      </c>
      <c r="B421" s="169" t="s">
        <v>466</v>
      </c>
      <c r="C421" s="170" t="s">
        <v>467</v>
      </c>
      <c r="D421" s="171" t="s">
        <v>91</v>
      </c>
      <c r="E421" s="172">
        <v>14.782500000000001</v>
      </c>
      <c r="F421" s="172">
        <v>0</v>
      </c>
      <c r="G421" s="173">
        <f>E421*F421</f>
        <v>0</v>
      </c>
      <c r="O421" s="167">
        <v>2</v>
      </c>
      <c r="AA421" s="143">
        <v>1</v>
      </c>
      <c r="AB421" s="143">
        <v>1</v>
      </c>
      <c r="AC421" s="143">
        <v>1</v>
      </c>
      <c r="AZ421" s="143">
        <v>1</v>
      </c>
      <c r="BA421" s="143">
        <f>IF(AZ421=1,G421,0)</f>
        <v>0</v>
      </c>
      <c r="BB421" s="143">
        <f>IF(AZ421=2,G421,0)</f>
        <v>0</v>
      </c>
      <c r="BC421" s="143">
        <f>IF(AZ421=3,G421,0)</f>
        <v>0</v>
      </c>
      <c r="BD421" s="143">
        <f>IF(AZ421=4,G421,0)</f>
        <v>0</v>
      </c>
      <c r="BE421" s="143">
        <f>IF(AZ421=5,G421,0)</f>
        <v>0</v>
      </c>
      <c r="CA421" s="174">
        <v>1</v>
      </c>
      <c r="CB421" s="174">
        <v>1</v>
      </c>
      <c r="CZ421" s="143">
        <v>3.3E-4</v>
      </c>
    </row>
    <row r="422" spans="1:104" x14ac:dyDescent="0.2">
      <c r="A422" s="175"/>
      <c r="B422" s="177"/>
      <c r="C422" s="241" t="s">
        <v>452</v>
      </c>
      <c r="D422" s="242"/>
      <c r="E422" s="178">
        <v>0</v>
      </c>
      <c r="F422" s="179"/>
      <c r="G422" s="180"/>
      <c r="M422" s="176" t="s">
        <v>452</v>
      </c>
      <c r="O422" s="167"/>
    </row>
    <row r="423" spans="1:104" x14ac:dyDescent="0.2">
      <c r="A423" s="175"/>
      <c r="B423" s="177"/>
      <c r="C423" s="241" t="s">
        <v>468</v>
      </c>
      <c r="D423" s="242"/>
      <c r="E423" s="178">
        <v>0</v>
      </c>
      <c r="F423" s="179"/>
      <c r="G423" s="180"/>
      <c r="M423" s="176" t="s">
        <v>468</v>
      </c>
      <c r="O423" s="167"/>
    </row>
    <row r="424" spans="1:104" x14ac:dyDescent="0.2">
      <c r="A424" s="175"/>
      <c r="B424" s="177"/>
      <c r="C424" s="241" t="s">
        <v>469</v>
      </c>
      <c r="D424" s="242"/>
      <c r="E424" s="178">
        <v>0</v>
      </c>
      <c r="F424" s="179"/>
      <c r="G424" s="180"/>
      <c r="M424" s="176" t="s">
        <v>469</v>
      </c>
      <c r="O424" s="167"/>
    </row>
    <row r="425" spans="1:104" x14ac:dyDescent="0.2">
      <c r="A425" s="175"/>
      <c r="B425" s="177"/>
      <c r="C425" s="241" t="s">
        <v>470</v>
      </c>
      <c r="D425" s="242"/>
      <c r="E425" s="178">
        <v>4.8825000000000003</v>
      </c>
      <c r="F425" s="179"/>
      <c r="G425" s="180"/>
      <c r="M425" s="176" t="s">
        <v>470</v>
      </c>
      <c r="O425" s="167"/>
    </row>
    <row r="426" spans="1:104" x14ac:dyDescent="0.2">
      <c r="A426" s="175"/>
      <c r="B426" s="177"/>
      <c r="C426" s="241" t="s">
        <v>471</v>
      </c>
      <c r="D426" s="242"/>
      <c r="E426" s="178">
        <v>9.9</v>
      </c>
      <c r="F426" s="179"/>
      <c r="G426" s="180"/>
      <c r="M426" s="176" t="s">
        <v>471</v>
      </c>
      <c r="O426" s="167"/>
    </row>
    <row r="427" spans="1:104" x14ac:dyDescent="0.2">
      <c r="A427" s="168">
        <v>67</v>
      </c>
      <c r="B427" s="169" t="s">
        <v>472</v>
      </c>
      <c r="C427" s="170" t="s">
        <v>473</v>
      </c>
      <c r="D427" s="171" t="s">
        <v>91</v>
      </c>
      <c r="E427" s="172">
        <v>64.057500000000005</v>
      </c>
      <c r="F427" s="172">
        <v>0</v>
      </c>
      <c r="G427" s="173">
        <f>E427*F427</f>
        <v>0</v>
      </c>
      <c r="O427" s="167">
        <v>2</v>
      </c>
      <c r="AA427" s="143">
        <v>1</v>
      </c>
      <c r="AB427" s="143">
        <v>1</v>
      </c>
      <c r="AC427" s="143">
        <v>1</v>
      </c>
      <c r="AZ427" s="143">
        <v>1</v>
      </c>
      <c r="BA427" s="143">
        <f>IF(AZ427=1,G427,0)</f>
        <v>0</v>
      </c>
      <c r="BB427" s="143">
        <f>IF(AZ427=2,G427,0)</f>
        <v>0</v>
      </c>
      <c r="BC427" s="143">
        <f>IF(AZ427=3,G427,0)</f>
        <v>0</v>
      </c>
      <c r="BD427" s="143">
        <f>IF(AZ427=4,G427,0)</f>
        <v>0</v>
      </c>
      <c r="BE427" s="143">
        <f>IF(AZ427=5,G427,0)</f>
        <v>0</v>
      </c>
      <c r="CA427" s="174">
        <v>1</v>
      </c>
      <c r="CB427" s="174">
        <v>1</v>
      </c>
      <c r="CZ427" s="143">
        <v>3.3E-4</v>
      </c>
    </row>
    <row r="428" spans="1:104" x14ac:dyDescent="0.2">
      <c r="A428" s="175"/>
      <c r="B428" s="177"/>
      <c r="C428" s="241" t="s">
        <v>452</v>
      </c>
      <c r="D428" s="242"/>
      <c r="E428" s="178">
        <v>0</v>
      </c>
      <c r="F428" s="179"/>
      <c r="G428" s="180"/>
      <c r="M428" s="176" t="s">
        <v>452</v>
      </c>
      <c r="O428" s="167"/>
    </row>
    <row r="429" spans="1:104" x14ac:dyDescent="0.2">
      <c r="A429" s="175"/>
      <c r="B429" s="177"/>
      <c r="C429" s="241" t="s">
        <v>474</v>
      </c>
      <c r="D429" s="242"/>
      <c r="E429" s="178">
        <v>0</v>
      </c>
      <c r="F429" s="179"/>
      <c r="G429" s="180"/>
      <c r="M429" s="176" t="s">
        <v>474</v>
      </c>
      <c r="O429" s="167"/>
    </row>
    <row r="430" spans="1:104" x14ac:dyDescent="0.2">
      <c r="A430" s="175"/>
      <c r="B430" s="177"/>
      <c r="C430" s="241" t="s">
        <v>469</v>
      </c>
      <c r="D430" s="242"/>
      <c r="E430" s="178">
        <v>0</v>
      </c>
      <c r="F430" s="179"/>
      <c r="G430" s="180"/>
      <c r="M430" s="176" t="s">
        <v>469</v>
      </c>
      <c r="O430" s="167"/>
    </row>
    <row r="431" spans="1:104" x14ac:dyDescent="0.2">
      <c r="A431" s="175"/>
      <c r="B431" s="177"/>
      <c r="C431" s="241" t="s">
        <v>475</v>
      </c>
      <c r="D431" s="242"/>
      <c r="E431" s="178">
        <v>10.71</v>
      </c>
      <c r="F431" s="179"/>
      <c r="G431" s="180"/>
      <c r="M431" s="176" t="s">
        <v>475</v>
      </c>
      <c r="O431" s="167"/>
    </row>
    <row r="432" spans="1:104" x14ac:dyDescent="0.2">
      <c r="A432" s="175"/>
      <c r="B432" s="177"/>
      <c r="C432" s="241" t="s">
        <v>476</v>
      </c>
      <c r="D432" s="242"/>
      <c r="E432" s="178">
        <v>0</v>
      </c>
      <c r="F432" s="179"/>
      <c r="G432" s="180"/>
      <c r="M432" s="176" t="s">
        <v>476</v>
      </c>
      <c r="O432" s="167"/>
    </row>
    <row r="433" spans="1:104" x14ac:dyDescent="0.2">
      <c r="A433" s="175"/>
      <c r="B433" s="177"/>
      <c r="C433" s="241" t="s">
        <v>477</v>
      </c>
      <c r="D433" s="242"/>
      <c r="E433" s="178">
        <v>53.347499999999997</v>
      </c>
      <c r="F433" s="179"/>
      <c r="G433" s="180"/>
      <c r="M433" s="176" t="s">
        <v>477</v>
      </c>
      <c r="O433" s="167"/>
    </row>
    <row r="434" spans="1:104" x14ac:dyDescent="0.2">
      <c r="A434" s="168">
        <v>68</v>
      </c>
      <c r="B434" s="169" t="s">
        <v>478</v>
      </c>
      <c r="C434" s="170" t="s">
        <v>479</v>
      </c>
      <c r="D434" s="171" t="s">
        <v>223</v>
      </c>
      <c r="E434" s="172">
        <v>0.26100000000000001</v>
      </c>
      <c r="F434" s="172">
        <v>0</v>
      </c>
      <c r="G434" s="173">
        <f>E434*F434</f>
        <v>0</v>
      </c>
      <c r="O434" s="167">
        <v>2</v>
      </c>
      <c r="AA434" s="143">
        <v>1</v>
      </c>
      <c r="AB434" s="143">
        <v>1</v>
      </c>
      <c r="AC434" s="143">
        <v>1</v>
      </c>
      <c r="AZ434" s="143">
        <v>1</v>
      </c>
      <c r="BA434" s="143">
        <f>IF(AZ434=1,G434,0)</f>
        <v>0</v>
      </c>
      <c r="BB434" s="143">
        <f>IF(AZ434=2,G434,0)</f>
        <v>0</v>
      </c>
      <c r="BC434" s="143">
        <f>IF(AZ434=3,G434,0)</f>
        <v>0</v>
      </c>
      <c r="BD434" s="143">
        <f>IF(AZ434=4,G434,0)</f>
        <v>0</v>
      </c>
      <c r="BE434" s="143">
        <f>IF(AZ434=5,G434,0)</f>
        <v>0</v>
      </c>
      <c r="CA434" s="174">
        <v>1</v>
      </c>
      <c r="CB434" s="174">
        <v>1</v>
      </c>
      <c r="CZ434" s="143">
        <v>6.6600000000000001E-3</v>
      </c>
    </row>
    <row r="435" spans="1:104" x14ac:dyDescent="0.2">
      <c r="A435" s="175"/>
      <c r="B435" s="177"/>
      <c r="C435" s="241" t="s">
        <v>480</v>
      </c>
      <c r="D435" s="242"/>
      <c r="E435" s="178">
        <v>0.26100000000000001</v>
      </c>
      <c r="F435" s="179"/>
      <c r="G435" s="180"/>
      <c r="M435" s="176" t="s">
        <v>480</v>
      </c>
      <c r="O435" s="167"/>
    </row>
    <row r="436" spans="1:104" x14ac:dyDescent="0.2">
      <c r="A436" s="168">
        <v>69</v>
      </c>
      <c r="B436" s="169" t="s">
        <v>481</v>
      </c>
      <c r="C436" s="170" t="s">
        <v>482</v>
      </c>
      <c r="D436" s="171" t="s">
        <v>223</v>
      </c>
      <c r="E436" s="172">
        <v>0.25840000000000002</v>
      </c>
      <c r="F436" s="172">
        <v>0</v>
      </c>
      <c r="G436" s="173">
        <f>E436*F436</f>
        <v>0</v>
      </c>
      <c r="O436" s="167">
        <v>2</v>
      </c>
      <c r="AA436" s="143">
        <v>1</v>
      </c>
      <c r="AB436" s="143">
        <v>1</v>
      </c>
      <c r="AC436" s="143">
        <v>1</v>
      </c>
      <c r="AZ436" s="143">
        <v>1</v>
      </c>
      <c r="BA436" s="143">
        <f>IF(AZ436=1,G436,0)</f>
        <v>0</v>
      </c>
      <c r="BB436" s="143">
        <f>IF(AZ436=2,G436,0)</f>
        <v>0</v>
      </c>
      <c r="BC436" s="143">
        <f>IF(AZ436=3,G436,0)</f>
        <v>0</v>
      </c>
      <c r="BD436" s="143">
        <f>IF(AZ436=4,G436,0)</f>
        <v>0</v>
      </c>
      <c r="BE436" s="143">
        <f>IF(AZ436=5,G436,0)</f>
        <v>0</v>
      </c>
      <c r="CA436" s="174">
        <v>1</v>
      </c>
      <c r="CB436" s="174">
        <v>1</v>
      </c>
      <c r="CZ436" s="143">
        <v>0</v>
      </c>
    </row>
    <row r="437" spans="1:104" ht="22.5" x14ac:dyDescent="0.2">
      <c r="A437" s="175"/>
      <c r="B437" s="177"/>
      <c r="C437" s="241" t="s">
        <v>483</v>
      </c>
      <c r="D437" s="242"/>
      <c r="E437" s="178">
        <v>0</v>
      </c>
      <c r="F437" s="179"/>
      <c r="G437" s="180"/>
      <c r="M437" s="176" t="s">
        <v>483</v>
      </c>
      <c r="O437" s="167"/>
    </row>
    <row r="438" spans="1:104" x14ac:dyDescent="0.2">
      <c r="A438" s="175"/>
      <c r="B438" s="177"/>
      <c r="C438" s="241" t="s">
        <v>484</v>
      </c>
      <c r="D438" s="242"/>
      <c r="E438" s="178">
        <v>0</v>
      </c>
      <c r="F438" s="179"/>
      <c r="G438" s="180"/>
      <c r="M438" s="176" t="s">
        <v>484</v>
      </c>
      <c r="O438" s="167"/>
    </row>
    <row r="439" spans="1:104" x14ac:dyDescent="0.2">
      <c r="A439" s="175"/>
      <c r="B439" s="177"/>
      <c r="C439" s="241" t="s">
        <v>485</v>
      </c>
      <c r="D439" s="242"/>
      <c r="E439" s="178">
        <v>8.2699999999999996E-2</v>
      </c>
      <c r="F439" s="179"/>
      <c r="G439" s="180"/>
      <c r="M439" s="176" t="s">
        <v>485</v>
      </c>
      <c r="O439" s="167"/>
    </row>
    <row r="440" spans="1:104" x14ac:dyDescent="0.2">
      <c r="A440" s="175"/>
      <c r="B440" s="177"/>
      <c r="C440" s="241" t="s">
        <v>486</v>
      </c>
      <c r="D440" s="242"/>
      <c r="E440" s="178">
        <v>5.6300000000000003E-2</v>
      </c>
      <c r="F440" s="179"/>
      <c r="G440" s="180"/>
      <c r="M440" s="176" t="s">
        <v>486</v>
      </c>
      <c r="O440" s="167"/>
    </row>
    <row r="441" spans="1:104" x14ac:dyDescent="0.2">
      <c r="A441" s="175"/>
      <c r="B441" s="177"/>
      <c r="C441" s="241" t="s">
        <v>487</v>
      </c>
      <c r="D441" s="242"/>
      <c r="E441" s="178">
        <v>0.1195</v>
      </c>
      <c r="F441" s="179"/>
      <c r="G441" s="180"/>
      <c r="M441" s="176" t="s">
        <v>487</v>
      </c>
      <c r="O441" s="167"/>
    </row>
    <row r="442" spans="1:104" x14ac:dyDescent="0.2">
      <c r="A442" s="168">
        <v>70</v>
      </c>
      <c r="B442" s="169" t="s">
        <v>488</v>
      </c>
      <c r="C442" s="170" t="s">
        <v>489</v>
      </c>
      <c r="D442" s="171" t="s">
        <v>223</v>
      </c>
      <c r="E442" s="172">
        <v>15.9518</v>
      </c>
      <c r="F442" s="172">
        <v>0</v>
      </c>
      <c r="G442" s="173">
        <f>E442*F442</f>
        <v>0</v>
      </c>
      <c r="O442" s="167">
        <v>2</v>
      </c>
      <c r="AA442" s="143">
        <v>1</v>
      </c>
      <c r="AB442" s="143">
        <v>1</v>
      </c>
      <c r="AC442" s="143">
        <v>1</v>
      </c>
      <c r="AZ442" s="143">
        <v>1</v>
      </c>
      <c r="BA442" s="143">
        <f>IF(AZ442=1,G442,0)</f>
        <v>0</v>
      </c>
      <c r="BB442" s="143">
        <f>IF(AZ442=2,G442,0)</f>
        <v>0</v>
      </c>
      <c r="BC442" s="143">
        <f>IF(AZ442=3,G442,0)</f>
        <v>0</v>
      </c>
      <c r="BD442" s="143">
        <f>IF(AZ442=4,G442,0)</f>
        <v>0</v>
      </c>
      <c r="BE442" s="143">
        <f>IF(AZ442=5,G442,0)</f>
        <v>0</v>
      </c>
      <c r="CA442" s="174">
        <v>1</v>
      </c>
      <c r="CB442" s="174">
        <v>1</v>
      </c>
      <c r="CZ442" s="143">
        <v>0</v>
      </c>
    </row>
    <row r="443" spans="1:104" hidden="1" x14ac:dyDescent="0.2">
      <c r="A443" s="175"/>
      <c r="B443" s="177"/>
      <c r="C443" s="241" t="s">
        <v>490</v>
      </c>
      <c r="D443" s="242"/>
      <c r="E443" s="178">
        <v>0</v>
      </c>
      <c r="F443" s="179"/>
      <c r="G443" s="180"/>
      <c r="M443" s="176" t="s">
        <v>490</v>
      </c>
      <c r="O443" s="167"/>
    </row>
    <row r="444" spans="1:104" hidden="1" x14ac:dyDescent="0.2">
      <c r="A444" s="175"/>
      <c r="B444" s="177"/>
      <c r="C444" s="241" t="s">
        <v>491</v>
      </c>
      <c r="D444" s="242"/>
      <c r="E444" s="178">
        <v>2.6741000000000001</v>
      </c>
      <c r="F444" s="179"/>
      <c r="G444" s="180"/>
      <c r="M444" s="176" t="s">
        <v>491</v>
      </c>
      <c r="O444" s="167"/>
    </row>
    <row r="445" spans="1:104" hidden="1" x14ac:dyDescent="0.2">
      <c r="A445" s="175"/>
      <c r="B445" s="177"/>
      <c r="C445" s="243" t="s">
        <v>95</v>
      </c>
      <c r="D445" s="242"/>
      <c r="E445" s="201">
        <v>2.6741000000000001</v>
      </c>
      <c r="F445" s="179"/>
      <c r="G445" s="180"/>
      <c r="M445" s="176" t="s">
        <v>95</v>
      </c>
      <c r="O445" s="167"/>
    </row>
    <row r="446" spans="1:104" hidden="1" x14ac:dyDescent="0.2">
      <c r="A446" s="175"/>
      <c r="B446" s="177"/>
      <c r="C446" s="241" t="s">
        <v>116</v>
      </c>
      <c r="D446" s="242"/>
      <c r="E446" s="178">
        <v>0</v>
      </c>
      <c r="F446" s="179"/>
      <c r="G446" s="180"/>
      <c r="M446" s="176"/>
      <c r="O446" s="167"/>
    </row>
    <row r="447" spans="1:104" ht="22.5" hidden="1" x14ac:dyDescent="0.2">
      <c r="A447" s="175"/>
      <c r="B447" s="177"/>
      <c r="C447" s="241" t="s">
        <v>492</v>
      </c>
      <c r="D447" s="242"/>
      <c r="E447" s="178">
        <v>2.3199999999999998</v>
      </c>
      <c r="F447" s="179"/>
      <c r="G447" s="180"/>
      <c r="M447" s="176" t="s">
        <v>492</v>
      </c>
      <c r="O447" s="167"/>
    </row>
    <row r="448" spans="1:104" hidden="1" x14ac:dyDescent="0.2">
      <c r="A448" s="175"/>
      <c r="B448" s="177"/>
      <c r="C448" s="241" t="s">
        <v>493</v>
      </c>
      <c r="D448" s="242"/>
      <c r="E448" s="178">
        <v>6.4799999999999996E-2</v>
      </c>
      <c r="F448" s="179"/>
      <c r="G448" s="180"/>
      <c r="M448" s="176" t="s">
        <v>493</v>
      </c>
      <c r="O448" s="167"/>
    </row>
    <row r="449" spans="1:104" ht="22.5" hidden="1" x14ac:dyDescent="0.2">
      <c r="A449" s="175"/>
      <c r="B449" s="177"/>
      <c r="C449" s="241" t="s">
        <v>494</v>
      </c>
      <c r="D449" s="242"/>
      <c r="E449" s="178">
        <v>0.45650000000000002</v>
      </c>
      <c r="F449" s="179"/>
      <c r="G449" s="180"/>
      <c r="M449" s="176" t="s">
        <v>494</v>
      </c>
      <c r="O449" s="167"/>
    </row>
    <row r="450" spans="1:104" hidden="1" x14ac:dyDescent="0.2">
      <c r="A450" s="175"/>
      <c r="B450" s="177"/>
      <c r="C450" s="241" t="s">
        <v>495</v>
      </c>
      <c r="D450" s="242"/>
      <c r="E450" s="178">
        <v>0.41639999999999999</v>
      </c>
      <c r="F450" s="179"/>
      <c r="G450" s="180"/>
      <c r="M450" s="176" t="s">
        <v>495</v>
      </c>
      <c r="O450" s="167"/>
    </row>
    <row r="451" spans="1:104" hidden="1" x14ac:dyDescent="0.2">
      <c r="A451" s="175"/>
      <c r="B451" s="177"/>
      <c r="C451" s="241" t="s">
        <v>496</v>
      </c>
      <c r="D451" s="242"/>
      <c r="E451" s="178">
        <v>0.02</v>
      </c>
      <c r="F451" s="179"/>
      <c r="G451" s="180"/>
      <c r="M451" s="176" t="s">
        <v>496</v>
      </c>
      <c r="O451" s="167"/>
    </row>
    <row r="452" spans="1:104" hidden="1" x14ac:dyDescent="0.2">
      <c r="A452" s="175"/>
      <c r="B452" s="177"/>
      <c r="C452" s="243" t="s">
        <v>95</v>
      </c>
      <c r="D452" s="242"/>
      <c r="E452" s="201">
        <v>3.2776999999999998</v>
      </c>
      <c r="F452" s="179"/>
      <c r="G452" s="180"/>
      <c r="M452" s="176" t="s">
        <v>95</v>
      </c>
      <c r="O452" s="167"/>
    </row>
    <row r="453" spans="1:104" x14ac:dyDescent="0.2">
      <c r="A453" s="168">
        <v>71</v>
      </c>
      <c r="B453" s="169" t="s">
        <v>497</v>
      </c>
      <c r="C453" s="170" t="s">
        <v>498</v>
      </c>
      <c r="D453" s="171" t="s">
        <v>230</v>
      </c>
      <c r="E453" s="172">
        <v>6</v>
      </c>
      <c r="F453" s="172">
        <v>0</v>
      </c>
      <c r="G453" s="173">
        <f>E453*F453</f>
        <v>0</v>
      </c>
      <c r="O453" s="167">
        <v>2</v>
      </c>
      <c r="AA453" s="143">
        <v>1</v>
      </c>
      <c r="AB453" s="143">
        <v>1</v>
      </c>
      <c r="AC453" s="143">
        <v>1</v>
      </c>
      <c r="AZ453" s="143">
        <v>1</v>
      </c>
      <c r="BA453" s="143">
        <f>IF(AZ453=1,G453,0)</f>
        <v>0</v>
      </c>
      <c r="BB453" s="143">
        <f>IF(AZ453=2,G453,0)</f>
        <v>0</v>
      </c>
      <c r="BC453" s="143">
        <f>IF(AZ453=3,G453,0)</f>
        <v>0</v>
      </c>
      <c r="BD453" s="143">
        <f>IF(AZ453=4,G453,0)</f>
        <v>0</v>
      </c>
      <c r="BE453" s="143">
        <f>IF(AZ453=5,G453,0)</f>
        <v>0</v>
      </c>
      <c r="CA453" s="174">
        <v>1</v>
      </c>
      <c r="CB453" s="174">
        <v>1</v>
      </c>
      <c r="CZ453" s="143">
        <v>0</v>
      </c>
    </row>
    <row r="454" spans="1:104" x14ac:dyDescent="0.2">
      <c r="A454" s="175"/>
      <c r="B454" s="177"/>
      <c r="C454" s="241" t="s">
        <v>452</v>
      </c>
      <c r="D454" s="242"/>
      <c r="E454" s="178">
        <v>0</v>
      </c>
      <c r="F454" s="179"/>
      <c r="G454" s="180"/>
      <c r="M454" s="176" t="s">
        <v>452</v>
      </c>
      <c r="O454" s="167"/>
    </row>
    <row r="455" spans="1:104" x14ac:dyDescent="0.2">
      <c r="A455" s="175"/>
      <c r="B455" s="177"/>
      <c r="C455" s="241" t="s">
        <v>499</v>
      </c>
      <c r="D455" s="242"/>
      <c r="E455" s="178">
        <v>0</v>
      </c>
      <c r="F455" s="179"/>
      <c r="G455" s="180"/>
      <c r="M455" s="176" t="s">
        <v>499</v>
      </c>
      <c r="O455" s="167"/>
    </row>
    <row r="456" spans="1:104" x14ac:dyDescent="0.2">
      <c r="A456" s="175"/>
      <c r="B456" s="177"/>
      <c r="C456" s="241" t="s">
        <v>500</v>
      </c>
      <c r="D456" s="242"/>
      <c r="E456" s="178">
        <v>1</v>
      </c>
      <c r="F456" s="179"/>
      <c r="G456" s="180"/>
      <c r="M456" s="176" t="s">
        <v>500</v>
      </c>
      <c r="O456" s="167"/>
    </row>
    <row r="457" spans="1:104" x14ac:dyDescent="0.2">
      <c r="A457" s="175"/>
      <c r="B457" s="177"/>
      <c r="C457" s="241" t="s">
        <v>501</v>
      </c>
      <c r="D457" s="242"/>
      <c r="E457" s="178">
        <v>2</v>
      </c>
      <c r="F457" s="179"/>
      <c r="G457" s="180"/>
      <c r="M457" s="176" t="s">
        <v>501</v>
      </c>
      <c r="O457" s="167"/>
    </row>
    <row r="458" spans="1:104" x14ac:dyDescent="0.2">
      <c r="A458" s="175"/>
      <c r="B458" s="177"/>
      <c r="C458" s="241" t="s">
        <v>502</v>
      </c>
      <c r="D458" s="242"/>
      <c r="E458" s="178">
        <v>1</v>
      </c>
      <c r="F458" s="179"/>
      <c r="G458" s="180"/>
      <c r="M458" s="176" t="s">
        <v>502</v>
      </c>
      <c r="O458" s="167"/>
    </row>
    <row r="459" spans="1:104" x14ac:dyDescent="0.2">
      <c r="A459" s="175"/>
      <c r="B459" s="177"/>
      <c r="C459" s="241" t="s">
        <v>503</v>
      </c>
      <c r="D459" s="242"/>
      <c r="E459" s="178">
        <v>1</v>
      </c>
      <c r="F459" s="179"/>
      <c r="G459" s="180"/>
      <c r="M459" s="176" t="s">
        <v>503</v>
      </c>
      <c r="O459" s="167"/>
    </row>
    <row r="460" spans="1:104" x14ac:dyDescent="0.2">
      <c r="A460" s="175"/>
      <c r="B460" s="177"/>
      <c r="C460" s="241" t="s">
        <v>504</v>
      </c>
      <c r="D460" s="242"/>
      <c r="E460" s="178">
        <v>0</v>
      </c>
      <c r="F460" s="179"/>
      <c r="G460" s="180"/>
      <c r="M460" s="176" t="s">
        <v>504</v>
      </c>
      <c r="O460" s="167"/>
    </row>
    <row r="461" spans="1:104" x14ac:dyDescent="0.2">
      <c r="A461" s="175"/>
      <c r="B461" s="177"/>
      <c r="C461" s="241" t="s">
        <v>505</v>
      </c>
      <c r="D461" s="242"/>
      <c r="E461" s="178">
        <v>1</v>
      </c>
      <c r="F461" s="179"/>
      <c r="G461" s="180"/>
      <c r="M461" s="176" t="s">
        <v>505</v>
      </c>
      <c r="O461" s="167"/>
    </row>
    <row r="462" spans="1:104" x14ac:dyDescent="0.2">
      <c r="A462" s="168">
        <v>72</v>
      </c>
      <c r="B462" s="169" t="s">
        <v>506</v>
      </c>
      <c r="C462" s="170" t="s">
        <v>507</v>
      </c>
      <c r="D462" s="171" t="s">
        <v>230</v>
      </c>
      <c r="E462" s="172">
        <v>1</v>
      </c>
      <c r="F462" s="172">
        <v>0</v>
      </c>
      <c r="G462" s="173">
        <f>E462*F462</f>
        <v>0</v>
      </c>
      <c r="O462" s="167">
        <v>2</v>
      </c>
      <c r="AA462" s="143">
        <v>1</v>
      </c>
      <c r="AB462" s="143">
        <v>1</v>
      </c>
      <c r="AC462" s="143">
        <v>1</v>
      </c>
      <c r="AZ462" s="143">
        <v>1</v>
      </c>
      <c r="BA462" s="143">
        <f>IF(AZ462=1,G462,0)</f>
        <v>0</v>
      </c>
      <c r="BB462" s="143">
        <f>IF(AZ462=2,G462,0)</f>
        <v>0</v>
      </c>
      <c r="BC462" s="143">
        <f>IF(AZ462=3,G462,0)</f>
        <v>0</v>
      </c>
      <c r="BD462" s="143">
        <f>IF(AZ462=4,G462,0)</f>
        <v>0</v>
      </c>
      <c r="BE462" s="143">
        <f>IF(AZ462=5,G462,0)</f>
        <v>0</v>
      </c>
      <c r="CA462" s="174">
        <v>1</v>
      </c>
      <c r="CB462" s="174">
        <v>1</v>
      </c>
      <c r="CZ462" s="143">
        <v>0</v>
      </c>
    </row>
    <row r="463" spans="1:104" x14ac:dyDescent="0.2">
      <c r="A463" s="175"/>
      <c r="B463" s="177"/>
      <c r="C463" s="241" t="s">
        <v>508</v>
      </c>
      <c r="D463" s="242"/>
      <c r="E463" s="178">
        <v>0</v>
      </c>
      <c r="F463" s="179"/>
      <c r="G463" s="180"/>
      <c r="M463" s="176" t="s">
        <v>508</v>
      </c>
      <c r="O463" s="167"/>
    </row>
    <row r="464" spans="1:104" x14ac:dyDescent="0.2">
      <c r="A464" s="175"/>
      <c r="B464" s="177"/>
      <c r="C464" s="241" t="s">
        <v>509</v>
      </c>
      <c r="D464" s="242"/>
      <c r="E464" s="178">
        <v>0</v>
      </c>
      <c r="F464" s="179"/>
      <c r="G464" s="180"/>
      <c r="M464" s="176" t="s">
        <v>509</v>
      </c>
      <c r="O464" s="167"/>
    </row>
    <row r="465" spans="1:104" x14ac:dyDescent="0.2">
      <c r="A465" s="175"/>
      <c r="B465" s="177"/>
      <c r="C465" s="241" t="s">
        <v>510</v>
      </c>
      <c r="D465" s="242"/>
      <c r="E465" s="178">
        <v>1</v>
      </c>
      <c r="F465" s="179"/>
      <c r="G465" s="180"/>
      <c r="M465" s="176" t="s">
        <v>510</v>
      </c>
      <c r="O465" s="167"/>
    </row>
    <row r="466" spans="1:104" x14ac:dyDescent="0.2">
      <c r="A466" s="168">
        <v>73</v>
      </c>
      <c r="B466" s="169" t="s">
        <v>511</v>
      </c>
      <c r="C466" s="170" t="s">
        <v>512</v>
      </c>
      <c r="D466" s="171" t="s">
        <v>91</v>
      </c>
      <c r="E466" s="172">
        <v>10.047000000000001</v>
      </c>
      <c r="F466" s="172">
        <v>0</v>
      </c>
      <c r="G466" s="173">
        <f>E466*F466</f>
        <v>0</v>
      </c>
      <c r="O466" s="167">
        <v>2</v>
      </c>
      <c r="AA466" s="143">
        <v>1</v>
      </c>
      <c r="AB466" s="143">
        <v>1</v>
      </c>
      <c r="AC466" s="143">
        <v>1</v>
      </c>
      <c r="AZ466" s="143">
        <v>1</v>
      </c>
      <c r="BA466" s="143">
        <f>IF(AZ466=1,G466,0)</f>
        <v>0</v>
      </c>
      <c r="BB466" s="143">
        <f>IF(AZ466=2,G466,0)</f>
        <v>0</v>
      </c>
      <c r="BC466" s="143">
        <f>IF(AZ466=3,G466,0)</f>
        <v>0</v>
      </c>
      <c r="BD466" s="143">
        <f>IF(AZ466=4,G466,0)</f>
        <v>0</v>
      </c>
      <c r="BE466" s="143">
        <f>IF(AZ466=5,G466,0)</f>
        <v>0</v>
      </c>
      <c r="CA466" s="174">
        <v>1</v>
      </c>
      <c r="CB466" s="174">
        <v>1</v>
      </c>
      <c r="CZ466" s="143">
        <v>1.17E-3</v>
      </c>
    </row>
    <row r="467" spans="1:104" x14ac:dyDescent="0.2">
      <c r="A467" s="175"/>
      <c r="B467" s="177"/>
      <c r="C467" s="241" t="s">
        <v>452</v>
      </c>
      <c r="D467" s="242"/>
      <c r="E467" s="178">
        <v>0</v>
      </c>
      <c r="F467" s="179"/>
      <c r="G467" s="180"/>
      <c r="M467" s="176" t="s">
        <v>452</v>
      </c>
      <c r="O467" s="167"/>
    </row>
    <row r="468" spans="1:104" x14ac:dyDescent="0.2">
      <c r="A468" s="175"/>
      <c r="B468" s="177"/>
      <c r="C468" s="241" t="s">
        <v>499</v>
      </c>
      <c r="D468" s="242"/>
      <c r="E468" s="178">
        <v>0</v>
      </c>
      <c r="F468" s="179"/>
      <c r="G468" s="180"/>
      <c r="M468" s="176" t="s">
        <v>499</v>
      </c>
      <c r="O468" s="167"/>
    </row>
    <row r="469" spans="1:104" x14ac:dyDescent="0.2">
      <c r="A469" s="175"/>
      <c r="B469" s="177"/>
      <c r="C469" s="241" t="s">
        <v>513</v>
      </c>
      <c r="D469" s="242"/>
      <c r="E469" s="178">
        <v>1.7729999999999999</v>
      </c>
      <c r="F469" s="179"/>
      <c r="G469" s="180"/>
      <c r="M469" s="176" t="s">
        <v>513</v>
      </c>
      <c r="O469" s="167"/>
    </row>
    <row r="470" spans="1:104" x14ac:dyDescent="0.2">
      <c r="A470" s="175"/>
      <c r="B470" s="177"/>
      <c r="C470" s="241" t="s">
        <v>514</v>
      </c>
      <c r="D470" s="242"/>
      <c r="E470" s="178">
        <v>3.5459999999999998</v>
      </c>
      <c r="F470" s="179"/>
      <c r="G470" s="180"/>
      <c r="M470" s="176" t="s">
        <v>514</v>
      </c>
      <c r="O470" s="167"/>
    </row>
    <row r="471" spans="1:104" x14ac:dyDescent="0.2">
      <c r="A471" s="175"/>
      <c r="B471" s="177"/>
      <c r="C471" s="241" t="s">
        <v>515</v>
      </c>
      <c r="D471" s="242"/>
      <c r="E471" s="178">
        <v>1.7729999999999999</v>
      </c>
      <c r="F471" s="179"/>
      <c r="G471" s="180"/>
      <c r="M471" s="176" t="s">
        <v>515</v>
      </c>
      <c r="O471" s="167"/>
    </row>
    <row r="472" spans="1:104" x14ac:dyDescent="0.2">
      <c r="A472" s="175"/>
      <c r="B472" s="177"/>
      <c r="C472" s="241" t="s">
        <v>516</v>
      </c>
      <c r="D472" s="242"/>
      <c r="E472" s="178">
        <v>1.7729999999999999</v>
      </c>
      <c r="F472" s="179"/>
      <c r="G472" s="180"/>
      <c r="M472" s="176" t="s">
        <v>516</v>
      </c>
      <c r="O472" s="167"/>
    </row>
    <row r="473" spans="1:104" x14ac:dyDescent="0.2">
      <c r="A473" s="175"/>
      <c r="B473" s="177"/>
      <c r="C473" s="241" t="s">
        <v>508</v>
      </c>
      <c r="D473" s="242"/>
      <c r="E473" s="178">
        <v>0</v>
      </c>
      <c r="F473" s="179"/>
      <c r="G473" s="180"/>
      <c r="M473" s="176" t="s">
        <v>508</v>
      </c>
      <c r="O473" s="167"/>
    </row>
    <row r="474" spans="1:104" x14ac:dyDescent="0.2">
      <c r="A474" s="175"/>
      <c r="B474" s="177"/>
      <c r="C474" s="241" t="s">
        <v>509</v>
      </c>
      <c r="D474" s="242"/>
      <c r="E474" s="178">
        <v>0</v>
      </c>
      <c r="F474" s="179"/>
      <c r="G474" s="180"/>
      <c r="M474" s="176" t="s">
        <v>509</v>
      </c>
      <c r="O474" s="167"/>
    </row>
    <row r="475" spans="1:104" x14ac:dyDescent="0.2">
      <c r="A475" s="175"/>
      <c r="B475" s="177"/>
      <c r="C475" s="241" t="s">
        <v>517</v>
      </c>
      <c r="D475" s="242"/>
      <c r="E475" s="178">
        <v>1.1819999999999999</v>
      </c>
      <c r="F475" s="179"/>
      <c r="G475" s="180"/>
      <c r="M475" s="176" t="s">
        <v>517</v>
      </c>
      <c r="O475" s="167"/>
    </row>
    <row r="476" spans="1:104" ht="22.5" x14ac:dyDescent="0.2">
      <c r="A476" s="168">
        <v>74</v>
      </c>
      <c r="B476" s="169" t="s">
        <v>518</v>
      </c>
      <c r="C476" s="170" t="s">
        <v>519</v>
      </c>
      <c r="D476" s="171" t="s">
        <v>91</v>
      </c>
      <c r="E476" s="172">
        <v>119.0355</v>
      </c>
      <c r="F476" s="172">
        <v>0</v>
      </c>
      <c r="G476" s="173">
        <f>E476*F476</f>
        <v>0</v>
      </c>
      <c r="O476" s="167">
        <v>2</v>
      </c>
      <c r="AA476" s="143">
        <v>12</v>
      </c>
      <c r="AB476" s="143">
        <v>0</v>
      </c>
      <c r="AC476" s="143">
        <v>4</v>
      </c>
      <c r="AZ476" s="143">
        <v>1</v>
      </c>
      <c r="BA476" s="143">
        <f>IF(AZ476=1,G476,0)</f>
        <v>0</v>
      </c>
      <c r="BB476" s="143">
        <f>IF(AZ476=2,G476,0)</f>
        <v>0</v>
      </c>
      <c r="BC476" s="143">
        <f>IF(AZ476=3,G476,0)</f>
        <v>0</v>
      </c>
      <c r="BD476" s="143">
        <f>IF(AZ476=4,G476,0)</f>
        <v>0</v>
      </c>
      <c r="BE476" s="143">
        <f>IF(AZ476=5,G476,0)</f>
        <v>0</v>
      </c>
      <c r="CA476" s="174">
        <v>12</v>
      </c>
      <c r="CB476" s="174">
        <v>0</v>
      </c>
      <c r="CZ476" s="143">
        <v>0</v>
      </c>
    </row>
    <row r="477" spans="1:104" x14ac:dyDescent="0.2">
      <c r="A477" s="175"/>
      <c r="B477" s="177"/>
      <c r="C477" s="241" t="s">
        <v>520</v>
      </c>
      <c r="D477" s="242"/>
      <c r="E477" s="178">
        <v>0</v>
      </c>
      <c r="F477" s="179"/>
      <c r="G477" s="180"/>
      <c r="M477" s="176" t="s">
        <v>520</v>
      </c>
      <c r="O477" s="167"/>
    </row>
    <row r="478" spans="1:104" x14ac:dyDescent="0.2">
      <c r="A478" s="175"/>
      <c r="B478" s="177"/>
      <c r="C478" s="241" t="s">
        <v>100</v>
      </c>
      <c r="D478" s="242"/>
      <c r="E478" s="178">
        <v>53.482500000000002</v>
      </c>
      <c r="F478" s="179"/>
      <c r="G478" s="180"/>
      <c r="M478" s="176" t="s">
        <v>100</v>
      </c>
      <c r="O478" s="167"/>
    </row>
    <row r="479" spans="1:104" x14ac:dyDescent="0.2">
      <c r="A479" s="175"/>
      <c r="B479" s="177"/>
      <c r="C479" s="243" t="s">
        <v>95</v>
      </c>
      <c r="D479" s="242"/>
      <c r="E479" s="201">
        <v>53.482500000000002</v>
      </c>
      <c r="F479" s="179"/>
      <c r="G479" s="180"/>
      <c r="M479" s="176" t="s">
        <v>95</v>
      </c>
      <c r="O479" s="167"/>
    </row>
    <row r="480" spans="1:104" x14ac:dyDescent="0.2">
      <c r="A480" s="175"/>
      <c r="B480" s="177"/>
      <c r="C480" s="241" t="s">
        <v>116</v>
      </c>
      <c r="D480" s="242"/>
      <c r="E480" s="178">
        <v>0</v>
      </c>
      <c r="F480" s="179"/>
      <c r="G480" s="180"/>
      <c r="M480" s="176"/>
      <c r="O480" s="167"/>
    </row>
    <row r="481" spans="1:104" x14ac:dyDescent="0.2">
      <c r="A481" s="175"/>
      <c r="B481" s="177"/>
      <c r="C481" s="241" t="s">
        <v>101</v>
      </c>
      <c r="D481" s="242"/>
      <c r="E481" s="178">
        <v>46.4</v>
      </c>
      <c r="F481" s="179"/>
      <c r="G481" s="180"/>
      <c r="M481" s="176" t="s">
        <v>101</v>
      </c>
      <c r="O481" s="167"/>
    </row>
    <row r="482" spans="1:104" x14ac:dyDescent="0.2">
      <c r="A482" s="175"/>
      <c r="B482" s="177"/>
      <c r="C482" s="241" t="s">
        <v>102</v>
      </c>
      <c r="D482" s="242"/>
      <c r="E482" s="178">
        <v>1.296</v>
      </c>
      <c r="F482" s="179"/>
      <c r="G482" s="180"/>
      <c r="M482" s="176" t="s">
        <v>102</v>
      </c>
      <c r="O482" s="167"/>
    </row>
    <row r="483" spans="1:104" ht="22.5" x14ac:dyDescent="0.2">
      <c r="A483" s="175"/>
      <c r="B483" s="177"/>
      <c r="C483" s="241" t="s">
        <v>103</v>
      </c>
      <c r="D483" s="242"/>
      <c r="E483" s="178">
        <v>9.1300000000000008</v>
      </c>
      <c r="F483" s="179"/>
      <c r="G483" s="180"/>
      <c r="M483" s="176" t="s">
        <v>103</v>
      </c>
      <c r="O483" s="167"/>
    </row>
    <row r="484" spans="1:104" x14ac:dyDescent="0.2">
      <c r="A484" s="175"/>
      <c r="B484" s="177"/>
      <c r="C484" s="241" t="s">
        <v>104</v>
      </c>
      <c r="D484" s="242"/>
      <c r="E484" s="178">
        <v>8.327</v>
      </c>
      <c r="F484" s="179"/>
      <c r="G484" s="180"/>
      <c r="M484" s="176" t="s">
        <v>104</v>
      </c>
      <c r="O484" s="167"/>
    </row>
    <row r="485" spans="1:104" x14ac:dyDescent="0.2">
      <c r="A485" s="175"/>
      <c r="B485" s="177"/>
      <c r="C485" s="241" t="s">
        <v>105</v>
      </c>
      <c r="D485" s="242"/>
      <c r="E485" s="178">
        <v>0.4</v>
      </c>
      <c r="F485" s="179"/>
      <c r="G485" s="180"/>
      <c r="M485" s="176" t="s">
        <v>105</v>
      </c>
      <c r="O485" s="167"/>
    </row>
    <row r="486" spans="1:104" x14ac:dyDescent="0.2">
      <c r="A486" s="175"/>
      <c r="B486" s="177"/>
      <c r="C486" s="243" t="s">
        <v>95</v>
      </c>
      <c r="D486" s="242"/>
      <c r="E486" s="201">
        <v>65.553000000000011</v>
      </c>
      <c r="F486" s="179"/>
      <c r="G486" s="180"/>
      <c r="M486" s="176" t="s">
        <v>95</v>
      </c>
      <c r="O486" s="167"/>
    </row>
    <row r="487" spans="1:104" x14ac:dyDescent="0.2">
      <c r="A487" s="168">
        <v>75</v>
      </c>
      <c r="B487" s="169" t="s">
        <v>521</v>
      </c>
      <c r="C487" s="170" t="s">
        <v>522</v>
      </c>
      <c r="D487" s="171" t="s">
        <v>268</v>
      </c>
      <c r="E487" s="172">
        <v>71.36</v>
      </c>
      <c r="F487" s="172">
        <v>0</v>
      </c>
      <c r="G487" s="173">
        <f>E487*F487</f>
        <v>0</v>
      </c>
      <c r="O487" s="167">
        <v>2</v>
      </c>
      <c r="AA487" s="143">
        <v>12</v>
      </c>
      <c r="AB487" s="143">
        <v>0</v>
      </c>
      <c r="AC487" s="143">
        <v>6</v>
      </c>
      <c r="AZ487" s="143">
        <v>1</v>
      </c>
      <c r="BA487" s="143">
        <f>IF(AZ487=1,G487,0)</f>
        <v>0</v>
      </c>
      <c r="BB487" s="143">
        <f>IF(AZ487=2,G487,0)</f>
        <v>0</v>
      </c>
      <c r="BC487" s="143">
        <f>IF(AZ487=3,G487,0)</f>
        <v>0</v>
      </c>
      <c r="BD487" s="143">
        <f>IF(AZ487=4,G487,0)</f>
        <v>0</v>
      </c>
      <c r="BE487" s="143">
        <f>IF(AZ487=5,G487,0)</f>
        <v>0</v>
      </c>
      <c r="CA487" s="174">
        <v>12</v>
      </c>
      <c r="CB487" s="174">
        <v>0</v>
      </c>
      <c r="CZ487" s="143">
        <v>0</v>
      </c>
    </row>
    <row r="488" spans="1:104" x14ac:dyDescent="0.2">
      <c r="A488" s="175"/>
      <c r="B488" s="177"/>
      <c r="C488" s="241" t="s">
        <v>523</v>
      </c>
      <c r="D488" s="242"/>
      <c r="E488" s="178">
        <v>0</v>
      </c>
      <c r="F488" s="179"/>
      <c r="G488" s="180"/>
      <c r="M488" s="176" t="s">
        <v>523</v>
      </c>
      <c r="O488" s="167"/>
    </row>
    <row r="489" spans="1:104" x14ac:dyDescent="0.2">
      <c r="A489" s="175"/>
      <c r="B489" s="177"/>
      <c r="C489" s="241" t="s">
        <v>524</v>
      </c>
      <c r="D489" s="242"/>
      <c r="E489" s="178">
        <v>23.13</v>
      </c>
      <c r="F489" s="179"/>
      <c r="G489" s="180"/>
      <c r="M489" s="176" t="s">
        <v>524</v>
      </c>
      <c r="O489" s="167"/>
    </row>
    <row r="490" spans="1:104" x14ac:dyDescent="0.2">
      <c r="A490" s="175"/>
      <c r="B490" s="177"/>
      <c r="C490" s="243" t="s">
        <v>95</v>
      </c>
      <c r="D490" s="242"/>
      <c r="E490" s="201">
        <v>23.13</v>
      </c>
      <c r="F490" s="179"/>
      <c r="G490" s="180"/>
      <c r="M490" s="176" t="s">
        <v>95</v>
      </c>
      <c r="O490" s="167"/>
    </row>
    <row r="491" spans="1:104" x14ac:dyDescent="0.2">
      <c r="A491" s="175"/>
      <c r="B491" s="177"/>
      <c r="C491" s="241" t="s">
        <v>525</v>
      </c>
      <c r="D491" s="242"/>
      <c r="E491" s="178">
        <v>24.87</v>
      </c>
      <c r="F491" s="179"/>
      <c r="G491" s="180"/>
      <c r="M491" s="176" t="s">
        <v>525</v>
      </c>
      <c r="O491" s="167"/>
    </row>
    <row r="492" spans="1:104" x14ac:dyDescent="0.2">
      <c r="A492" s="175"/>
      <c r="B492" s="177"/>
      <c r="C492" s="241" t="s">
        <v>526</v>
      </c>
      <c r="D492" s="242"/>
      <c r="E492" s="178">
        <v>9.5500000000000007</v>
      </c>
      <c r="F492" s="179"/>
      <c r="G492" s="180"/>
      <c r="M492" s="176" t="s">
        <v>526</v>
      </c>
      <c r="O492" s="167"/>
    </row>
    <row r="493" spans="1:104" x14ac:dyDescent="0.2">
      <c r="A493" s="175"/>
      <c r="B493" s="177"/>
      <c r="C493" s="241" t="s">
        <v>527</v>
      </c>
      <c r="D493" s="242"/>
      <c r="E493" s="178">
        <v>6.38</v>
      </c>
      <c r="F493" s="179"/>
      <c r="G493" s="180"/>
      <c r="M493" s="176" t="s">
        <v>527</v>
      </c>
      <c r="O493" s="167"/>
    </row>
    <row r="494" spans="1:104" x14ac:dyDescent="0.2">
      <c r="A494" s="175"/>
      <c r="B494" s="177"/>
      <c r="C494" s="241" t="s">
        <v>528</v>
      </c>
      <c r="D494" s="242"/>
      <c r="E494" s="178">
        <v>3.35</v>
      </c>
      <c r="F494" s="179"/>
      <c r="G494" s="180"/>
      <c r="M494" s="176" t="s">
        <v>528</v>
      </c>
      <c r="O494" s="167"/>
    </row>
    <row r="495" spans="1:104" ht="22.5" x14ac:dyDescent="0.2">
      <c r="A495" s="175"/>
      <c r="B495" s="177"/>
      <c r="C495" s="241" t="s">
        <v>529</v>
      </c>
      <c r="D495" s="242"/>
      <c r="E495" s="178">
        <v>4.08</v>
      </c>
      <c r="F495" s="179"/>
      <c r="G495" s="180"/>
      <c r="M495" s="176" t="s">
        <v>529</v>
      </c>
      <c r="O495" s="167"/>
    </row>
    <row r="496" spans="1:104" x14ac:dyDescent="0.2">
      <c r="A496" s="175"/>
      <c r="B496" s="177"/>
      <c r="C496" s="243" t="s">
        <v>95</v>
      </c>
      <c r="D496" s="242"/>
      <c r="E496" s="201">
        <v>48.230000000000004</v>
      </c>
      <c r="F496" s="179"/>
      <c r="G496" s="180"/>
      <c r="M496" s="176" t="s">
        <v>95</v>
      </c>
      <c r="O496" s="167"/>
    </row>
    <row r="497" spans="1:104" x14ac:dyDescent="0.2">
      <c r="A497" s="168">
        <v>76</v>
      </c>
      <c r="B497" s="169" t="s">
        <v>530</v>
      </c>
      <c r="C497" s="170" t="s">
        <v>531</v>
      </c>
      <c r="D497" s="171" t="s">
        <v>91</v>
      </c>
      <c r="E497" s="172">
        <v>40.277999999999999</v>
      </c>
      <c r="F497" s="172">
        <v>0</v>
      </c>
      <c r="G497" s="173">
        <f>E497*F497</f>
        <v>0</v>
      </c>
      <c r="O497" s="167">
        <v>2</v>
      </c>
      <c r="AA497" s="143">
        <v>12</v>
      </c>
      <c r="AB497" s="143">
        <v>0</v>
      </c>
      <c r="AC497" s="143">
        <v>13</v>
      </c>
      <c r="AZ497" s="143">
        <v>1</v>
      </c>
      <c r="BA497" s="143">
        <f>IF(AZ497=1,G497,0)</f>
        <v>0</v>
      </c>
      <c r="BB497" s="143">
        <f>IF(AZ497=2,G497,0)</f>
        <v>0</v>
      </c>
      <c r="BC497" s="143">
        <f>IF(AZ497=3,G497,0)</f>
        <v>0</v>
      </c>
      <c r="BD497" s="143">
        <f>IF(AZ497=4,G497,0)</f>
        <v>0</v>
      </c>
      <c r="BE497" s="143">
        <f>IF(AZ497=5,G497,0)</f>
        <v>0</v>
      </c>
      <c r="CA497" s="174">
        <v>12</v>
      </c>
      <c r="CB497" s="174">
        <v>0</v>
      </c>
      <c r="CZ497" s="143">
        <v>0</v>
      </c>
    </row>
    <row r="498" spans="1:104" x14ac:dyDescent="0.2">
      <c r="A498" s="175"/>
      <c r="B498" s="177"/>
      <c r="C498" s="241" t="s">
        <v>532</v>
      </c>
      <c r="D498" s="242"/>
      <c r="E498" s="178">
        <v>40.277999999999999</v>
      </c>
      <c r="F498" s="179"/>
      <c r="G498" s="180"/>
      <c r="M498" s="176" t="s">
        <v>532</v>
      </c>
      <c r="O498" s="167"/>
    </row>
    <row r="499" spans="1:104" ht="22.5" x14ac:dyDescent="0.2">
      <c r="A499" s="168">
        <v>77</v>
      </c>
      <c r="B499" s="169" t="s">
        <v>533</v>
      </c>
      <c r="C499" s="170" t="s">
        <v>534</v>
      </c>
      <c r="D499" s="171" t="s">
        <v>535</v>
      </c>
      <c r="E499" s="172">
        <v>1</v>
      </c>
      <c r="F499" s="172">
        <v>0</v>
      </c>
      <c r="G499" s="173">
        <f>E499*F499</f>
        <v>0</v>
      </c>
      <c r="O499" s="167">
        <v>2</v>
      </c>
      <c r="AA499" s="143">
        <v>12</v>
      </c>
      <c r="AB499" s="143">
        <v>0</v>
      </c>
      <c r="AC499" s="143">
        <v>15</v>
      </c>
      <c r="AZ499" s="143">
        <v>1</v>
      </c>
      <c r="BA499" s="143">
        <f>IF(AZ499=1,G499,0)</f>
        <v>0</v>
      </c>
      <c r="BB499" s="143">
        <f>IF(AZ499=2,G499,0)</f>
        <v>0</v>
      </c>
      <c r="BC499" s="143">
        <f>IF(AZ499=3,G499,0)</f>
        <v>0</v>
      </c>
      <c r="BD499" s="143">
        <f>IF(AZ499=4,G499,0)</f>
        <v>0</v>
      </c>
      <c r="BE499" s="143">
        <f>IF(AZ499=5,G499,0)</f>
        <v>0</v>
      </c>
      <c r="CA499" s="174">
        <v>12</v>
      </c>
      <c r="CB499" s="174">
        <v>0</v>
      </c>
      <c r="CZ499" s="143">
        <v>0</v>
      </c>
    </row>
    <row r="500" spans="1:104" x14ac:dyDescent="0.2">
      <c r="A500" s="168">
        <v>78</v>
      </c>
      <c r="B500" s="169" t="s">
        <v>536</v>
      </c>
      <c r="C500" s="170" t="s">
        <v>537</v>
      </c>
      <c r="D500" s="171" t="s">
        <v>230</v>
      </c>
      <c r="E500" s="172">
        <v>4</v>
      </c>
      <c r="F500" s="172"/>
      <c r="G500" s="173">
        <f>E500*F500</f>
        <v>0</v>
      </c>
      <c r="O500" s="167">
        <v>2</v>
      </c>
      <c r="AA500" s="143">
        <v>12</v>
      </c>
      <c r="AB500" s="143">
        <v>0</v>
      </c>
      <c r="AC500" s="143">
        <v>17</v>
      </c>
      <c r="AZ500" s="143">
        <v>1</v>
      </c>
      <c r="BA500" s="143">
        <f>IF(AZ500=1,G500,0)</f>
        <v>0</v>
      </c>
      <c r="BB500" s="143">
        <f>IF(AZ500=2,G500,0)</f>
        <v>0</v>
      </c>
      <c r="BC500" s="143">
        <f>IF(AZ500=3,G500,0)</f>
        <v>0</v>
      </c>
      <c r="BD500" s="143">
        <f>IF(AZ500=4,G500,0)</f>
        <v>0</v>
      </c>
      <c r="BE500" s="143">
        <f>IF(AZ500=5,G500,0)</f>
        <v>0</v>
      </c>
      <c r="CA500" s="174">
        <v>12</v>
      </c>
      <c r="CB500" s="174">
        <v>0</v>
      </c>
      <c r="CZ500" s="143">
        <v>0</v>
      </c>
    </row>
    <row r="501" spans="1:104" x14ac:dyDescent="0.2">
      <c r="A501" s="175"/>
      <c r="B501" s="177"/>
      <c r="C501" s="241" t="s">
        <v>452</v>
      </c>
      <c r="D501" s="242"/>
      <c r="E501" s="178">
        <v>0</v>
      </c>
      <c r="F501" s="179"/>
      <c r="G501" s="180"/>
      <c r="M501" s="176" t="s">
        <v>452</v>
      </c>
      <c r="O501" s="167"/>
    </row>
    <row r="502" spans="1:104" x14ac:dyDescent="0.2">
      <c r="A502" s="175"/>
      <c r="B502" s="177"/>
      <c r="C502" s="241" t="s">
        <v>538</v>
      </c>
      <c r="D502" s="242"/>
      <c r="E502" s="178">
        <v>0</v>
      </c>
      <c r="F502" s="179"/>
      <c r="G502" s="180"/>
      <c r="M502" s="202">
        <v>0.375</v>
      </c>
      <c r="O502" s="167"/>
    </row>
    <row r="503" spans="1:104" x14ac:dyDescent="0.2">
      <c r="A503" s="175"/>
      <c r="B503" s="177"/>
      <c r="C503" s="241" t="s">
        <v>539</v>
      </c>
      <c r="D503" s="242"/>
      <c r="E503" s="178">
        <v>4</v>
      </c>
      <c r="F503" s="179"/>
      <c r="G503" s="180"/>
      <c r="M503" s="176" t="s">
        <v>539</v>
      </c>
      <c r="O503" s="167"/>
    </row>
    <row r="504" spans="1:104" x14ac:dyDescent="0.2">
      <c r="A504" s="168">
        <v>79</v>
      </c>
      <c r="B504" s="169" t="s">
        <v>540</v>
      </c>
      <c r="C504" s="170" t="s">
        <v>541</v>
      </c>
      <c r="D504" s="171" t="s">
        <v>230</v>
      </c>
      <c r="E504" s="172">
        <v>1</v>
      </c>
      <c r="F504" s="172"/>
      <c r="G504" s="173">
        <f>E504*F504</f>
        <v>0</v>
      </c>
      <c r="O504" s="167">
        <v>2</v>
      </c>
      <c r="AA504" s="143">
        <v>12</v>
      </c>
      <c r="AB504" s="143">
        <v>0</v>
      </c>
      <c r="AC504" s="143">
        <v>18</v>
      </c>
      <c r="AZ504" s="143">
        <v>1</v>
      </c>
      <c r="BA504" s="143">
        <f>IF(AZ504=1,G504,0)</f>
        <v>0</v>
      </c>
      <c r="BB504" s="143">
        <f>IF(AZ504=2,G504,0)</f>
        <v>0</v>
      </c>
      <c r="BC504" s="143">
        <f>IF(AZ504=3,G504,0)</f>
        <v>0</v>
      </c>
      <c r="BD504" s="143">
        <f>IF(AZ504=4,G504,0)</f>
        <v>0</v>
      </c>
      <c r="BE504" s="143">
        <f>IF(AZ504=5,G504,0)</f>
        <v>0</v>
      </c>
      <c r="CA504" s="174">
        <v>12</v>
      </c>
      <c r="CB504" s="174">
        <v>0</v>
      </c>
      <c r="CZ504" s="143">
        <v>0</v>
      </c>
    </row>
    <row r="505" spans="1:104" x14ac:dyDescent="0.2">
      <c r="A505" s="175"/>
      <c r="B505" s="177"/>
      <c r="C505" s="241" t="s">
        <v>452</v>
      </c>
      <c r="D505" s="242"/>
      <c r="E505" s="178">
        <v>0</v>
      </c>
      <c r="F505" s="179"/>
      <c r="G505" s="180"/>
      <c r="M505" s="176" t="s">
        <v>452</v>
      </c>
      <c r="O505" s="167"/>
    </row>
    <row r="506" spans="1:104" x14ac:dyDescent="0.2">
      <c r="A506" s="175"/>
      <c r="B506" s="177"/>
      <c r="C506" s="241" t="s">
        <v>542</v>
      </c>
      <c r="D506" s="242"/>
      <c r="E506" s="178">
        <v>0</v>
      </c>
      <c r="F506" s="179"/>
      <c r="G506" s="180"/>
      <c r="M506" s="202">
        <v>0.33333333333333331</v>
      </c>
      <c r="O506" s="167"/>
    </row>
    <row r="507" spans="1:104" x14ac:dyDescent="0.2">
      <c r="A507" s="175"/>
      <c r="B507" s="177"/>
      <c r="C507" s="241" t="s">
        <v>543</v>
      </c>
      <c r="D507" s="242"/>
      <c r="E507" s="178">
        <v>1</v>
      </c>
      <c r="F507" s="179"/>
      <c r="G507" s="180"/>
      <c r="M507" s="176" t="s">
        <v>543</v>
      </c>
      <c r="O507" s="167"/>
    </row>
    <row r="508" spans="1:104" x14ac:dyDescent="0.2">
      <c r="A508" s="181"/>
      <c r="B508" s="182" t="s">
        <v>75</v>
      </c>
      <c r="C508" s="183" t="str">
        <f>CONCATENATE(B406," ",C406)</f>
        <v>96 Bourání konstrukcí</v>
      </c>
      <c r="D508" s="184"/>
      <c r="E508" s="185"/>
      <c r="F508" s="186"/>
      <c r="G508" s="187">
        <f>SUM(G406:G507)</f>
        <v>0</v>
      </c>
      <c r="O508" s="167">
        <v>4</v>
      </c>
      <c r="BA508" s="188">
        <f>SUM(BA406:BA507)</f>
        <v>0</v>
      </c>
      <c r="BB508" s="188">
        <f>SUM(BB406:BB507)</f>
        <v>0</v>
      </c>
      <c r="BC508" s="188">
        <f>SUM(BC406:BC507)</f>
        <v>0</v>
      </c>
      <c r="BD508" s="188">
        <f>SUM(BD406:BD507)</f>
        <v>0</v>
      </c>
      <c r="BE508" s="188">
        <f>SUM(BE406:BE507)</f>
        <v>0</v>
      </c>
    </row>
    <row r="509" spans="1:104" x14ac:dyDescent="0.2">
      <c r="A509" s="160" t="s">
        <v>72</v>
      </c>
      <c r="B509" s="161" t="s">
        <v>544</v>
      </c>
      <c r="C509" s="162" t="s">
        <v>545</v>
      </c>
      <c r="D509" s="163"/>
      <c r="E509" s="164"/>
      <c r="F509" s="164"/>
      <c r="G509" s="165"/>
      <c r="H509" s="166"/>
      <c r="I509" s="166"/>
      <c r="O509" s="167">
        <v>1</v>
      </c>
    </row>
    <row r="510" spans="1:104" x14ac:dyDescent="0.2">
      <c r="A510" s="168">
        <v>80</v>
      </c>
      <c r="B510" s="169" t="s">
        <v>546</v>
      </c>
      <c r="C510" s="170" t="s">
        <v>547</v>
      </c>
      <c r="D510" s="171" t="s">
        <v>268</v>
      </c>
      <c r="E510" s="172">
        <v>2.4</v>
      </c>
      <c r="F510" s="172"/>
      <c r="G510" s="173">
        <f>E510*F510</f>
        <v>0</v>
      </c>
      <c r="O510" s="167">
        <v>2</v>
      </c>
      <c r="AA510" s="143">
        <v>1</v>
      </c>
      <c r="AB510" s="143">
        <v>1</v>
      </c>
      <c r="AC510" s="143">
        <v>1</v>
      </c>
      <c r="AZ510" s="143">
        <v>1</v>
      </c>
      <c r="BA510" s="143">
        <f>IF(AZ510=1,G510,0)</f>
        <v>0</v>
      </c>
      <c r="BB510" s="143">
        <f>IF(AZ510=2,G510,0)</f>
        <v>0</v>
      </c>
      <c r="BC510" s="143">
        <f>IF(AZ510=3,G510,0)</f>
        <v>0</v>
      </c>
      <c r="BD510" s="143">
        <f>IF(AZ510=4,G510,0)</f>
        <v>0</v>
      </c>
      <c r="BE510" s="143">
        <f>IF(AZ510=5,G510,0)</f>
        <v>0</v>
      </c>
      <c r="CA510" s="174">
        <v>1</v>
      </c>
      <c r="CB510" s="174">
        <v>1</v>
      </c>
      <c r="CZ510" s="143">
        <v>0</v>
      </c>
    </row>
    <row r="511" spans="1:104" x14ac:dyDescent="0.2">
      <c r="A511" s="175"/>
      <c r="B511" s="177"/>
      <c r="C511" s="241" t="s">
        <v>548</v>
      </c>
      <c r="D511" s="242"/>
      <c r="E511" s="178">
        <v>2.4</v>
      </c>
      <c r="F511" s="179"/>
      <c r="G511" s="180"/>
      <c r="M511" s="176" t="s">
        <v>548</v>
      </c>
      <c r="O511" s="167"/>
    </row>
    <row r="512" spans="1:104" x14ac:dyDescent="0.2">
      <c r="A512" s="168">
        <v>81</v>
      </c>
      <c r="B512" s="169" t="s">
        <v>549</v>
      </c>
      <c r="C512" s="170" t="s">
        <v>550</v>
      </c>
      <c r="D512" s="171" t="s">
        <v>230</v>
      </c>
      <c r="E512" s="172">
        <v>4</v>
      </c>
      <c r="F512" s="172">
        <v>0</v>
      </c>
      <c r="G512" s="173">
        <f>E512*F512</f>
        <v>0</v>
      </c>
      <c r="O512" s="167">
        <v>2</v>
      </c>
      <c r="AA512" s="143">
        <v>1</v>
      </c>
      <c r="AB512" s="143">
        <v>1</v>
      </c>
      <c r="AC512" s="143">
        <v>1</v>
      </c>
      <c r="AZ512" s="143">
        <v>1</v>
      </c>
      <c r="BA512" s="143">
        <f>IF(AZ512=1,G512,0)</f>
        <v>0</v>
      </c>
      <c r="BB512" s="143">
        <f>IF(AZ512=2,G512,0)</f>
        <v>0</v>
      </c>
      <c r="BC512" s="143">
        <f>IF(AZ512=3,G512,0)</f>
        <v>0</v>
      </c>
      <c r="BD512" s="143">
        <f>IF(AZ512=4,G512,0)</f>
        <v>0</v>
      </c>
      <c r="BE512" s="143">
        <f>IF(AZ512=5,G512,0)</f>
        <v>0</v>
      </c>
      <c r="CA512" s="174">
        <v>1</v>
      </c>
      <c r="CB512" s="174">
        <v>1</v>
      </c>
      <c r="CZ512" s="143">
        <v>3.4000000000000002E-4</v>
      </c>
    </row>
    <row r="513" spans="1:104" x14ac:dyDescent="0.2">
      <c r="A513" s="175"/>
      <c r="B513" s="177"/>
      <c r="C513" s="241" t="s">
        <v>551</v>
      </c>
      <c r="D513" s="242"/>
      <c r="E513" s="178">
        <v>0</v>
      </c>
      <c r="F513" s="179"/>
      <c r="G513" s="180"/>
      <c r="M513" s="176" t="s">
        <v>551</v>
      </c>
      <c r="O513" s="167"/>
    </row>
    <row r="514" spans="1:104" x14ac:dyDescent="0.2">
      <c r="A514" s="175"/>
      <c r="B514" s="177"/>
      <c r="C514" s="241" t="s">
        <v>552</v>
      </c>
      <c r="D514" s="242"/>
      <c r="E514" s="178">
        <v>0</v>
      </c>
      <c r="F514" s="179"/>
      <c r="G514" s="180"/>
      <c r="M514" s="176" t="s">
        <v>552</v>
      </c>
      <c r="O514" s="167"/>
    </row>
    <row r="515" spans="1:104" x14ac:dyDescent="0.2">
      <c r="A515" s="175"/>
      <c r="B515" s="177"/>
      <c r="C515" s="241" t="s">
        <v>553</v>
      </c>
      <c r="D515" s="242"/>
      <c r="E515" s="178">
        <v>3</v>
      </c>
      <c r="F515" s="179"/>
      <c r="G515" s="180"/>
      <c r="M515" s="176" t="s">
        <v>553</v>
      </c>
      <c r="O515" s="167"/>
    </row>
    <row r="516" spans="1:104" x14ac:dyDescent="0.2">
      <c r="A516" s="175"/>
      <c r="B516" s="177"/>
      <c r="C516" s="241" t="s">
        <v>554</v>
      </c>
      <c r="D516" s="242"/>
      <c r="E516" s="178">
        <v>1</v>
      </c>
      <c r="F516" s="179"/>
      <c r="G516" s="180"/>
      <c r="M516" s="176" t="s">
        <v>554</v>
      </c>
      <c r="O516" s="167"/>
    </row>
    <row r="517" spans="1:104" x14ac:dyDescent="0.2">
      <c r="A517" s="168">
        <v>82</v>
      </c>
      <c r="B517" s="169" t="s">
        <v>555</v>
      </c>
      <c r="C517" s="170" t="s">
        <v>556</v>
      </c>
      <c r="D517" s="171" t="s">
        <v>91</v>
      </c>
      <c r="E517" s="172">
        <v>10.25</v>
      </c>
      <c r="F517" s="172">
        <v>0</v>
      </c>
      <c r="G517" s="173">
        <f>E517*F517</f>
        <v>0</v>
      </c>
      <c r="O517" s="167">
        <v>2</v>
      </c>
      <c r="AA517" s="143">
        <v>1</v>
      </c>
      <c r="AB517" s="143">
        <v>1</v>
      </c>
      <c r="AC517" s="143">
        <v>1</v>
      </c>
      <c r="AZ517" s="143">
        <v>1</v>
      </c>
      <c r="BA517" s="143">
        <f>IF(AZ517=1,G517,0)</f>
        <v>0</v>
      </c>
      <c r="BB517" s="143">
        <f>IF(AZ517=2,G517,0)</f>
        <v>0</v>
      </c>
      <c r="BC517" s="143">
        <f>IF(AZ517=3,G517,0)</f>
        <v>0</v>
      </c>
      <c r="BD517" s="143">
        <f>IF(AZ517=4,G517,0)</f>
        <v>0</v>
      </c>
      <c r="BE517" s="143">
        <f>IF(AZ517=5,G517,0)</f>
        <v>0</v>
      </c>
      <c r="CA517" s="174">
        <v>1</v>
      </c>
      <c r="CB517" s="174">
        <v>1</v>
      </c>
      <c r="CZ517" s="143">
        <v>5.4000000000000001E-4</v>
      </c>
    </row>
    <row r="518" spans="1:104" x14ac:dyDescent="0.2">
      <c r="A518" s="175"/>
      <c r="B518" s="177"/>
      <c r="C518" s="241" t="s">
        <v>557</v>
      </c>
      <c r="D518" s="242"/>
      <c r="E518" s="178">
        <v>0</v>
      </c>
      <c r="F518" s="179"/>
      <c r="G518" s="180"/>
      <c r="M518" s="176" t="s">
        <v>557</v>
      </c>
      <c r="O518" s="167"/>
    </row>
    <row r="519" spans="1:104" x14ac:dyDescent="0.2">
      <c r="A519" s="175"/>
      <c r="B519" s="177"/>
      <c r="C519" s="241" t="s">
        <v>558</v>
      </c>
      <c r="D519" s="242"/>
      <c r="E519" s="178">
        <v>4.3049999999999997</v>
      </c>
      <c r="F519" s="179"/>
      <c r="G519" s="180"/>
      <c r="M519" s="176" t="s">
        <v>558</v>
      </c>
      <c r="O519" s="167"/>
    </row>
    <row r="520" spans="1:104" x14ac:dyDescent="0.2">
      <c r="A520" s="175"/>
      <c r="B520" s="177"/>
      <c r="C520" s="241" t="s">
        <v>559</v>
      </c>
      <c r="D520" s="242"/>
      <c r="E520" s="178">
        <v>3.4849999999999999</v>
      </c>
      <c r="F520" s="179"/>
      <c r="G520" s="180"/>
      <c r="M520" s="176" t="s">
        <v>559</v>
      </c>
      <c r="O520" s="167"/>
    </row>
    <row r="521" spans="1:104" x14ac:dyDescent="0.2">
      <c r="A521" s="175"/>
      <c r="B521" s="177"/>
      <c r="C521" s="241" t="s">
        <v>560</v>
      </c>
      <c r="D521" s="242"/>
      <c r="E521" s="178">
        <v>2.46</v>
      </c>
      <c r="F521" s="179"/>
      <c r="G521" s="180"/>
      <c r="M521" s="176" t="s">
        <v>560</v>
      </c>
      <c r="O521" s="167"/>
    </row>
    <row r="522" spans="1:104" x14ac:dyDescent="0.2">
      <c r="A522" s="168">
        <v>83</v>
      </c>
      <c r="B522" s="169" t="s">
        <v>561</v>
      </c>
      <c r="C522" s="170" t="s">
        <v>562</v>
      </c>
      <c r="D522" s="171" t="s">
        <v>223</v>
      </c>
      <c r="E522" s="172">
        <v>1.89E-2</v>
      </c>
      <c r="F522" s="172">
        <v>0</v>
      </c>
      <c r="G522" s="173">
        <f>E522*F522</f>
        <v>0</v>
      </c>
      <c r="O522" s="167">
        <v>2</v>
      </c>
      <c r="AA522" s="143">
        <v>1</v>
      </c>
      <c r="AB522" s="143">
        <v>1</v>
      </c>
      <c r="AC522" s="143">
        <v>1</v>
      </c>
      <c r="AZ522" s="143">
        <v>1</v>
      </c>
      <c r="BA522" s="143">
        <f>IF(AZ522=1,G522,0)</f>
        <v>0</v>
      </c>
      <c r="BB522" s="143">
        <f>IF(AZ522=2,G522,0)</f>
        <v>0</v>
      </c>
      <c r="BC522" s="143">
        <f>IF(AZ522=3,G522,0)</f>
        <v>0</v>
      </c>
      <c r="BD522" s="143">
        <f>IF(AZ522=4,G522,0)</f>
        <v>0</v>
      </c>
      <c r="BE522" s="143">
        <f>IF(AZ522=5,G522,0)</f>
        <v>0</v>
      </c>
      <c r="CA522" s="174">
        <v>1</v>
      </c>
      <c r="CB522" s="174">
        <v>1</v>
      </c>
      <c r="CZ522" s="143">
        <v>0</v>
      </c>
    </row>
    <row r="523" spans="1:104" x14ac:dyDescent="0.2">
      <c r="A523" s="175"/>
      <c r="B523" s="177"/>
      <c r="C523" s="241" t="s">
        <v>452</v>
      </c>
      <c r="D523" s="242"/>
      <c r="E523" s="178">
        <v>0</v>
      </c>
      <c r="F523" s="179"/>
      <c r="G523" s="180"/>
      <c r="M523" s="176" t="s">
        <v>452</v>
      </c>
      <c r="O523" s="167"/>
    </row>
    <row r="524" spans="1:104" x14ac:dyDescent="0.2">
      <c r="A524" s="175"/>
      <c r="B524" s="177"/>
      <c r="C524" s="241" t="s">
        <v>563</v>
      </c>
      <c r="D524" s="242"/>
      <c r="E524" s="178">
        <v>0</v>
      </c>
      <c r="F524" s="179"/>
      <c r="G524" s="180"/>
      <c r="M524" s="176" t="s">
        <v>563</v>
      </c>
      <c r="O524" s="167"/>
    </row>
    <row r="525" spans="1:104" x14ac:dyDescent="0.2">
      <c r="A525" s="175"/>
      <c r="B525" s="177"/>
      <c r="C525" s="241" t="s">
        <v>564</v>
      </c>
      <c r="D525" s="242"/>
      <c r="E525" s="178">
        <v>1.89E-2</v>
      </c>
      <c r="F525" s="179"/>
      <c r="G525" s="180"/>
      <c r="M525" s="176" t="s">
        <v>564</v>
      </c>
      <c r="O525" s="167"/>
    </row>
    <row r="526" spans="1:104" x14ac:dyDescent="0.2">
      <c r="A526" s="168">
        <v>84</v>
      </c>
      <c r="B526" s="169" t="s">
        <v>565</v>
      </c>
      <c r="C526" s="170" t="s">
        <v>566</v>
      </c>
      <c r="D526" s="171" t="s">
        <v>268</v>
      </c>
      <c r="E526" s="172">
        <v>6.7</v>
      </c>
      <c r="F526" s="172">
        <v>0</v>
      </c>
      <c r="G526" s="173">
        <f>E526*F526</f>
        <v>0</v>
      </c>
      <c r="O526" s="167">
        <v>2</v>
      </c>
      <c r="AA526" s="143">
        <v>1</v>
      </c>
      <c r="AB526" s="143">
        <v>1</v>
      </c>
      <c r="AC526" s="143">
        <v>1</v>
      </c>
      <c r="AZ526" s="143">
        <v>1</v>
      </c>
      <c r="BA526" s="143">
        <f>IF(AZ526=1,G526,0)</f>
        <v>0</v>
      </c>
      <c r="BB526" s="143">
        <f>IF(AZ526=2,G526,0)</f>
        <v>0</v>
      </c>
      <c r="BC526" s="143">
        <f>IF(AZ526=3,G526,0)</f>
        <v>0</v>
      </c>
      <c r="BD526" s="143">
        <f>IF(AZ526=4,G526,0)</f>
        <v>0</v>
      </c>
      <c r="BE526" s="143">
        <f>IF(AZ526=5,G526,0)</f>
        <v>0</v>
      </c>
      <c r="CA526" s="174">
        <v>1</v>
      </c>
      <c r="CB526" s="174">
        <v>1</v>
      </c>
      <c r="CZ526" s="143">
        <v>0</v>
      </c>
    </row>
    <row r="527" spans="1:104" x14ac:dyDescent="0.2">
      <c r="A527" s="175"/>
      <c r="B527" s="177"/>
      <c r="C527" s="241" t="s">
        <v>567</v>
      </c>
      <c r="D527" s="242"/>
      <c r="E527" s="178">
        <v>4.5999999999999996</v>
      </c>
      <c r="F527" s="179"/>
      <c r="G527" s="180"/>
      <c r="M527" s="176" t="s">
        <v>567</v>
      </c>
      <c r="O527" s="167"/>
    </row>
    <row r="528" spans="1:104" x14ac:dyDescent="0.2">
      <c r="A528" s="175"/>
      <c r="B528" s="177"/>
      <c r="C528" s="241" t="s">
        <v>568</v>
      </c>
      <c r="D528" s="242"/>
      <c r="E528" s="178">
        <v>2.1</v>
      </c>
      <c r="F528" s="179"/>
      <c r="G528" s="180"/>
      <c r="M528" s="176" t="s">
        <v>568</v>
      </c>
      <c r="O528" s="167"/>
    </row>
    <row r="529" spans="1:104" x14ac:dyDescent="0.2">
      <c r="A529" s="168">
        <v>85</v>
      </c>
      <c r="B529" s="169" t="s">
        <v>569</v>
      </c>
      <c r="C529" s="170" t="s">
        <v>899</v>
      </c>
      <c r="D529" s="171" t="s">
        <v>91</v>
      </c>
      <c r="E529" s="172">
        <v>694.49929999999995</v>
      </c>
      <c r="F529" s="172">
        <v>0</v>
      </c>
      <c r="G529" s="173">
        <f>E529*F529</f>
        <v>0</v>
      </c>
      <c r="O529" s="167">
        <v>2</v>
      </c>
      <c r="AA529" s="143">
        <v>1</v>
      </c>
      <c r="AB529" s="143">
        <v>1</v>
      </c>
      <c r="AC529" s="143">
        <v>1</v>
      </c>
      <c r="AZ529" s="143">
        <v>1</v>
      </c>
      <c r="BA529" s="143">
        <f>IF(AZ529=1,G529,0)</f>
        <v>0</v>
      </c>
      <c r="BB529" s="143">
        <f>IF(AZ529=2,G529,0)</f>
        <v>0</v>
      </c>
      <c r="BC529" s="143">
        <f>IF(AZ529=3,G529,0)</f>
        <v>0</v>
      </c>
      <c r="BD529" s="143">
        <f>IF(AZ529=4,G529,0)</f>
        <v>0</v>
      </c>
      <c r="BE529" s="143">
        <f>IF(AZ529=5,G529,0)</f>
        <v>0</v>
      </c>
      <c r="CA529" s="174">
        <v>1</v>
      </c>
      <c r="CB529" s="174">
        <v>1</v>
      </c>
      <c r="CZ529" s="143">
        <v>0</v>
      </c>
    </row>
    <row r="530" spans="1:104" hidden="1" x14ac:dyDescent="0.2">
      <c r="A530" s="175"/>
      <c r="B530" s="177"/>
      <c r="C530" s="241" t="s">
        <v>570</v>
      </c>
      <c r="D530" s="242"/>
      <c r="E530" s="178">
        <v>0</v>
      </c>
      <c r="F530" s="179"/>
      <c r="G530" s="180"/>
      <c r="M530" s="176" t="s">
        <v>570</v>
      </c>
      <c r="O530" s="167"/>
    </row>
    <row r="531" spans="1:104" hidden="1" x14ac:dyDescent="0.2">
      <c r="A531" s="175"/>
      <c r="B531" s="177"/>
      <c r="C531" s="241" t="s">
        <v>571</v>
      </c>
      <c r="D531" s="242"/>
      <c r="E531" s="178">
        <v>44.1477</v>
      </c>
      <c r="F531" s="179"/>
      <c r="G531" s="180"/>
      <c r="M531" s="176" t="s">
        <v>571</v>
      </c>
      <c r="O531" s="167"/>
    </row>
    <row r="532" spans="1:104" hidden="1" x14ac:dyDescent="0.2">
      <c r="A532" s="175"/>
      <c r="B532" s="177"/>
      <c r="C532" s="241" t="s">
        <v>129</v>
      </c>
      <c r="D532" s="242"/>
      <c r="E532" s="178">
        <v>-0.16200000000000001</v>
      </c>
      <c r="F532" s="179"/>
      <c r="G532" s="180"/>
      <c r="M532" s="176" t="s">
        <v>129</v>
      </c>
      <c r="O532" s="167"/>
    </row>
    <row r="533" spans="1:104" hidden="1" x14ac:dyDescent="0.2">
      <c r="A533" s="175"/>
      <c r="B533" s="177"/>
      <c r="C533" s="243" t="s">
        <v>95</v>
      </c>
      <c r="D533" s="242"/>
      <c r="E533" s="201">
        <v>43.985700000000001</v>
      </c>
      <c r="F533" s="179"/>
      <c r="G533" s="180"/>
      <c r="M533" s="176" t="s">
        <v>95</v>
      </c>
      <c r="O533" s="167"/>
    </row>
    <row r="534" spans="1:104" hidden="1" x14ac:dyDescent="0.2">
      <c r="A534" s="175"/>
      <c r="B534" s="177"/>
      <c r="C534" s="241" t="s">
        <v>130</v>
      </c>
      <c r="D534" s="242"/>
      <c r="E534" s="178">
        <v>52.701500000000003</v>
      </c>
      <c r="F534" s="179"/>
      <c r="G534" s="180"/>
      <c r="M534" s="176" t="s">
        <v>130</v>
      </c>
      <c r="O534" s="167"/>
    </row>
    <row r="535" spans="1:104" hidden="1" x14ac:dyDescent="0.2">
      <c r="A535" s="175"/>
      <c r="B535" s="177"/>
      <c r="C535" s="241" t="s">
        <v>132</v>
      </c>
      <c r="D535" s="242"/>
      <c r="E535" s="178">
        <v>-1.0528</v>
      </c>
      <c r="F535" s="179"/>
      <c r="G535" s="180"/>
      <c r="M535" s="176" t="s">
        <v>132</v>
      </c>
      <c r="O535" s="167"/>
    </row>
    <row r="536" spans="1:104" hidden="1" x14ac:dyDescent="0.2">
      <c r="A536" s="175"/>
      <c r="B536" s="177"/>
      <c r="C536" s="243" t="s">
        <v>95</v>
      </c>
      <c r="D536" s="242"/>
      <c r="E536" s="201">
        <v>51.648700000000005</v>
      </c>
      <c r="F536" s="179"/>
      <c r="G536" s="180"/>
      <c r="M536" s="176" t="s">
        <v>95</v>
      </c>
      <c r="O536" s="167"/>
    </row>
    <row r="537" spans="1:104" hidden="1" x14ac:dyDescent="0.2">
      <c r="A537" s="175"/>
      <c r="B537" s="177"/>
      <c r="C537" s="241" t="s">
        <v>133</v>
      </c>
      <c r="D537" s="242"/>
      <c r="E537" s="178">
        <v>29.67</v>
      </c>
      <c r="F537" s="179"/>
      <c r="G537" s="180"/>
      <c r="M537" s="176" t="s">
        <v>133</v>
      </c>
      <c r="O537" s="167"/>
    </row>
    <row r="538" spans="1:104" hidden="1" x14ac:dyDescent="0.2">
      <c r="A538" s="175"/>
      <c r="B538" s="177"/>
      <c r="C538" s="241" t="s">
        <v>135</v>
      </c>
      <c r="D538" s="242"/>
      <c r="E538" s="178">
        <v>0.33</v>
      </c>
      <c r="F538" s="179"/>
      <c r="G538" s="180"/>
      <c r="M538" s="176" t="s">
        <v>135</v>
      </c>
      <c r="O538" s="167"/>
    </row>
    <row r="539" spans="1:104" hidden="1" x14ac:dyDescent="0.2">
      <c r="A539" s="175"/>
      <c r="B539" s="177"/>
      <c r="C539" s="243" t="s">
        <v>95</v>
      </c>
      <c r="D539" s="242"/>
      <c r="E539" s="201">
        <v>30</v>
      </c>
      <c r="F539" s="179"/>
      <c r="G539" s="180"/>
      <c r="M539" s="176" t="s">
        <v>95</v>
      </c>
      <c r="O539" s="167"/>
    </row>
    <row r="540" spans="1:104" hidden="1" x14ac:dyDescent="0.2">
      <c r="A540" s="175"/>
      <c r="B540" s="177"/>
      <c r="C540" s="241" t="s">
        <v>136</v>
      </c>
      <c r="D540" s="242"/>
      <c r="E540" s="178">
        <v>6.9908000000000001</v>
      </c>
      <c r="F540" s="179"/>
      <c r="G540" s="180"/>
      <c r="M540" s="176" t="s">
        <v>136</v>
      </c>
      <c r="O540" s="167"/>
    </row>
    <row r="541" spans="1:104" hidden="1" x14ac:dyDescent="0.2">
      <c r="A541" s="175"/>
      <c r="B541" s="177"/>
      <c r="C541" s="243" t="s">
        <v>95</v>
      </c>
      <c r="D541" s="242"/>
      <c r="E541" s="201">
        <v>6.9908000000000001</v>
      </c>
      <c r="F541" s="179"/>
      <c r="G541" s="180"/>
      <c r="M541" s="176" t="s">
        <v>95</v>
      </c>
      <c r="O541" s="167"/>
    </row>
    <row r="542" spans="1:104" hidden="1" x14ac:dyDescent="0.2">
      <c r="A542" s="175"/>
      <c r="B542" s="177"/>
      <c r="C542" s="241" t="s">
        <v>137</v>
      </c>
      <c r="D542" s="242"/>
      <c r="E542" s="178">
        <v>14.2425</v>
      </c>
      <c r="F542" s="179"/>
      <c r="G542" s="180"/>
      <c r="M542" s="176" t="s">
        <v>137</v>
      </c>
      <c r="O542" s="167"/>
    </row>
    <row r="543" spans="1:104" hidden="1" x14ac:dyDescent="0.2">
      <c r="A543" s="175"/>
      <c r="B543" s="177"/>
      <c r="C543" s="243" t="s">
        <v>95</v>
      </c>
      <c r="D543" s="242"/>
      <c r="E543" s="201">
        <v>14.2425</v>
      </c>
      <c r="F543" s="179"/>
      <c r="G543" s="180"/>
      <c r="M543" s="176" t="s">
        <v>95</v>
      </c>
      <c r="O543" s="167"/>
    </row>
    <row r="544" spans="1:104" hidden="1" x14ac:dyDescent="0.2">
      <c r="A544" s="175"/>
      <c r="B544" s="177"/>
      <c r="C544" s="241" t="s">
        <v>138</v>
      </c>
      <c r="D544" s="242"/>
      <c r="E544" s="178">
        <v>30.585699999999999</v>
      </c>
      <c r="F544" s="179"/>
      <c r="G544" s="180"/>
      <c r="M544" s="176" t="s">
        <v>138</v>
      </c>
      <c r="O544" s="167"/>
    </row>
    <row r="545" spans="1:15" hidden="1" x14ac:dyDescent="0.2">
      <c r="A545" s="175"/>
      <c r="B545" s="177"/>
      <c r="C545" s="243" t="s">
        <v>95</v>
      </c>
      <c r="D545" s="242"/>
      <c r="E545" s="201">
        <v>30.585699999999999</v>
      </c>
      <c r="F545" s="179"/>
      <c r="G545" s="180"/>
      <c r="M545" s="176" t="s">
        <v>95</v>
      </c>
      <c r="O545" s="167"/>
    </row>
    <row r="546" spans="1:15" hidden="1" x14ac:dyDescent="0.2">
      <c r="A546" s="175"/>
      <c r="B546" s="177"/>
      <c r="C546" s="241" t="s">
        <v>140</v>
      </c>
      <c r="D546" s="242"/>
      <c r="E546" s="178">
        <v>52.582500000000003</v>
      </c>
      <c r="F546" s="179"/>
      <c r="G546" s="180"/>
      <c r="M546" s="176" t="s">
        <v>140</v>
      </c>
      <c r="O546" s="167"/>
    </row>
    <row r="547" spans="1:15" hidden="1" x14ac:dyDescent="0.2">
      <c r="A547" s="175"/>
      <c r="B547" s="177"/>
      <c r="C547" s="241" t="s">
        <v>142</v>
      </c>
      <c r="D547" s="242"/>
      <c r="E547" s="178">
        <v>-0.13500000000000001</v>
      </c>
      <c r="F547" s="179"/>
      <c r="G547" s="180"/>
      <c r="M547" s="176" t="s">
        <v>142</v>
      </c>
      <c r="O547" s="167"/>
    </row>
    <row r="548" spans="1:15" hidden="1" x14ac:dyDescent="0.2">
      <c r="A548" s="175"/>
      <c r="B548" s="177"/>
      <c r="C548" s="243" t="s">
        <v>95</v>
      </c>
      <c r="D548" s="242"/>
      <c r="E548" s="201">
        <v>52.447500000000005</v>
      </c>
      <c r="F548" s="179"/>
      <c r="G548" s="180"/>
      <c r="M548" s="176" t="s">
        <v>95</v>
      </c>
      <c r="O548" s="167"/>
    </row>
    <row r="549" spans="1:15" hidden="1" x14ac:dyDescent="0.2">
      <c r="A549" s="175"/>
      <c r="B549" s="177"/>
      <c r="C549" s="241" t="s">
        <v>143</v>
      </c>
      <c r="D549" s="242"/>
      <c r="E549" s="178">
        <v>43.672499999999999</v>
      </c>
      <c r="F549" s="179"/>
      <c r="G549" s="180"/>
      <c r="M549" s="176" t="s">
        <v>143</v>
      </c>
      <c r="O549" s="167"/>
    </row>
    <row r="550" spans="1:15" hidden="1" x14ac:dyDescent="0.2">
      <c r="A550" s="175"/>
      <c r="B550" s="177"/>
      <c r="C550" s="241" t="s">
        <v>144</v>
      </c>
      <c r="D550" s="242"/>
      <c r="E550" s="178">
        <v>0.27</v>
      </c>
      <c r="F550" s="179"/>
      <c r="G550" s="180"/>
      <c r="M550" s="176" t="s">
        <v>144</v>
      </c>
      <c r="O550" s="167"/>
    </row>
    <row r="551" spans="1:15" hidden="1" x14ac:dyDescent="0.2">
      <c r="A551" s="175"/>
      <c r="B551" s="177"/>
      <c r="C551" s="241" t="s">
        <v>145</v>
      </c>
      <c r="D551" s="242"/>
      <c r="E551" s="178">
        <v>-0.52200000000000002</v>
      </c>
      <c r="F551" s="179"/>
      <c r="G551" s="180"/>
      <c r="M551" s="176" t="s">
        <v>145</v>
      </c>
      <c r="O551" s="167"/>
    </row>
    <row r="552" spans="1:15" hidden="1" x14ac:dyDescent="0.2">
      <c r="A552" s="175"/>
      <c r="B552" s="177"/>
      <c r="C552" s="243" t="s">
        <v>95</v>
      </c>
      <c r="D552" s="242"/>
      <c r="E552" s="201">
        <v>43.420500000000004</v>
      </c>
      <c r="F552" s="179"/>
      <c r="G552" s="180"/>
      <c r="M552" s="176" t="s">
        <v>95</v>
      </c>
      <c r="O552" s="167"/>
    </row>
    <row r="553" spans="1:15" ht="22.5" hidden="1" x14ac:dyDescent="0.2">
      <c r="A553" s="175"/>
      <c r="B553" s="177"/>
      <c r="C553" s="241" t="s">
        <v>146</v>
      </c>
      <c r="D553" s="242"/>
      <c r="E553" s="178">
        <v>63.517400000000002</v>
      </c>
      <c r="F553" s="179"/>
      <c r="G553" s="180"/>
      <c r="M553" s="176" t="s">
        <v>146</v>
      </c>
      <c r="O553" s="167"/>
    </row>
    <row r="554" spans="1:15" hidden="1" x14ac:dyDescent="0.2">
      <c r="A554" s="175"/>
      <c r="B554" s="177"/>
      <c r="C554" s="241" t="s">
        <v>147</v>
      </c>
      <c r="D554" s="242"/>
      <c r="E554" s="178">
        <v>0.8</v>
      </c>
      <c r="F554" s="179"/>
      <c r="G554" s="180"/>
      <c r="M554" s="176" t="s">
        <v>147</v>
      </c>
      <c r="O554" s="167"/>
    </row>
    <row r="555" spans="1:15" hidden="1" x14ac:dyDescent="0.2">
      <c r="A555" s="175"/>
      <c r="B555" s="177"/>
      <c r="C555" s="241" t="s">
        <v>148</v>
      </c>
      <c r="D555" s="242"/>
      <c r="E555" s="178">
        <v>-6.7500000000000004E-2</v>
      </c>
      <c r="F555" s="179"/>
      <c r="G555" s="180"/>
      <c r="M555" s="176" t="s">
        <v>148</v>
      </c>
      <c r="O555" s="167"/>
    </row>
    <row r="556" spans="1:15" hidden="1" x14ac:dyDescent="0.2">
      <c r="A556" s="175"/>
      <c r="B556" s="177"/>
      <c r="C556" s="241" t="s">
        <v>149</v>
      </c>
      <c r="D556" s="242"/>
      <c r="E556" s="178">
        <v>0.27</v>
      </c>
      <c r="F556" s="179"/>
      <c r="G556" s="180"/>
      <c r="M556" s="176" t="s">
        <v>149</v>
      </c>
      <c r="O556" s="167"/>
    </row>
    <row r="557" spans="1:15" hidden="1" x14ac:dyDescent="0.2">
      <c r="A557" s="175"/>
      <c r="B557" s="177"/>
      <c r="C557" s="243" t="s">
        <v>95</v>
      </c>
      <c r="D557" s="242"/>
      <c r="E557" s="201">
        <v>64.519900000000007</v>
      </c>
      <c r="F557" s="179"/>
      <c r="G557" s="180"/>
      <c r="M557" s="176" t="s">
        <v>95</v>
      </c>
      <c r="O557" s="167"/>
    </row>
    <row r="558" spans="1:15" ht="22.5" hidden="1" x14ac:dyDescent="0.2">
      <c r="A558" s="175"/>
      <c r="B558" s="177"/>
      <c r="C558" s="241" t="s">
        <v>572</v>
      </c>
      <c r="D558" s="242"/>
      <c r="E558" s="178">
        <v>292.40839999999997</v>
      </c>
      <c r="F558" s="179"/>
      <c r="G558" s="180"/>
      <c r="M558" s="176" t="s">
        <v>572</v>
      </c>
      <c r="O558" s="167"/>
    </row>
    <row r="559" spans="1:15" hidden="1" x14ac:dyDescent="0.2">
      <c r="A559" s="175"/>
      <c r="B559" s="177"/>
      <c r="C559" s="241" t="s">
        <v>151</v>
      </c>
      <c r="D559" s="242"/>
      <c r="E559" s="178">
        <v>3.8250000000000002</v>
      </c>
      <c r="F559" s="179"/>
      <c r="G559" s="180"/>
      <c r="M559" s="176" t="s">
        <v>151</v>
      </c>
      <c r="O559" s="167"/>
    </row>
    <row r="560" spans="1:15" hidden="1" x14ac:dyDescent="0.2">
      <c r="A560" s="175"/>
      <c r="B560" s="177"/>
      <c r="C560" s="241" t="s">
        <v>152</v>
      </c>
      <c r="D560" s="242"/>
      <c r="E560" s="178">
        <v>-1.7519</v>
      </c>
      <c r="F560" s="179"/>
      <c r="G560" s="180"/>
      <c r="M560" s="176" t="s">
        <v>152</v>
      </c>
      <c r="O560" s="167"/>
    </row>
    <row r="561" spans="1:104" hidden="1" x14ac:dyDescent="0.2">
      <c r="A561" s="175"/>
      <c r="B561" s="177"/>
      <c r="C561" s="241" t="s">
        <v>153</v>
      </c>
      <c r="D561" s="242"/>
      <c r="E561" s="178">
        <v>-3.6966000000000001</v>
      </c>
      <c r="F561" s="179"/>
      <c r="G561" s="180"/>
      <c r="M561" s="176" t="s">
        <v>153</v>
      </c>
      <c r="O561" s="167"/>
    </row>
    <row r="562" spans="1:104" hidden="1" x14ac:dyDescent="0.2">
      <c r="A562" s="175"/>
      <c r="B562" s="177"/>
      <c r="C562" s="243" t="s">
        <v>95</v>
      </c>
      <c r="D562" s="242"/>
      <c r="E562" s="201">
        <v>290.78489999999999</v>
      </c>
      <c r="F562" s="179"/>
      <c r="G562" s="180"/>
      <c r="M562" s="176" t="s">
        <v>95</v>
      </c>
      <c r="O562" s="167"/>
    </row>
    <row r="563" spans="1:104" hidden="1" x14ac:dyDescent="0.2">
      <c r="A563" s="175"/>
      <c r="B563" s="177"/>
      <c r="C563" s="241" t="s">
        <v>154</v>
      </c>
      <c r="D563" s="242"/>
      <c r="E563" s="178">
        <v>33.509700000000002</v>
      </c>
      <c r="F563" s="179"/>
      <c r="G563" s="180"/>
      <c r="M563" s="176" t="s">
        <v>154</v>
      </c>
      <c r="O563" s="167"/>
    </row>
    <row r="564" spans="1:104" hidden="1" x14ac:dyDescent="0.2">
      <c r="A564" s="175"/>
      <c r="B564" s="177"/>
      <c r="C564" s="241" t="s">
        <v>155</v>
      </c>
      <c r="D564" s="242"/>
      <c r="E564" s="178">
        <v>0.80249999999999999</v>
      </c>
      <c r="F564" s="179"/>
      <c r="G564" s="180"/>
      <c r="M564" s="176" t="s">
        <v>155</v>
      </c>
      <c r="O564" s="167"/>
    </row>
    <row r="565" spans="1:104" hidden="1" x14ac:dyDescent="0.2">
      <c r="A565" s="175"/>
      <c r="B565" s="177"/>
      <c r="C565" s="241" t="s">
        <v>156</v>
      </c>
      <c r="D565" s="242"/>
      <c r="E565" s="178">
        <v>-7.8200000000000006E-2</v>
      </c>
      <c r="F565" s="179"/>
      <c r="G565" s="180"/>
      <c r="M565" s="176" t="s">
        <v>156</v>
      </c>
      <c r="O565" s="167"/>
    </row>
    <row r="566" spans="1:104" hidden="1" x14ac:dyDescent="0.2">
      <c r="A566" s="175"/>
      <c r="B566" s="177"/>
      <c r="C566" s="243" t="s">
        <v>95</v>
      </c>
      <c r="D566" s="242"/>
      <c r="E566" s="201">
        <v>34.234000000000002</v>
      </c>
      <c r="F566" s="179"/>
      <c r="G566" s="180"/>
      <c r="M566" s="176" t="s">
        <v>95</v>
      </c>
      <c r="O566" s="167"/>
    </row>
    <row r="567" spans="1:104" hidden="1" x14ac:dyDescent="0.2">
      <c r="A567" s="175"/>
      <c r="B567" s="177"/>
      <c r="C567" s="241" t="s">
        <v>157</v>
      </c>
      <c r="D567" s="242"/>
      <c r="E567" s="178">
        <v>25.174800000000001</v>
      </c>
      <c r="F567" s="179"/>
      <c r="G567" s="180"/>
      <c r="M567" s="176" t="s">
        <v>157</v>
      </c>
      <c r="O567" s="167"/>
    </row>
    <row r="568" spans="1:104" hidden="1" x14ac:dyDescent="0.2">
      <c r="A568" s="175"/>
      <c r="B568" s="177"/>
      <c r="C568" s="241" t="s">
        <v>158</v>
      </c>
      <c r="D568" s="242"/>
      <c r="E568" s="178">
        <v>0.4</v>
      </c>
      <c r="F568" s="179"/>
      <c r="G568" s="180"/>
      <c r="M568" s="176" t="s">
        <v>158</v>
      </c>
      <c r="O568" s="167"/>
    </row>
    <row r="569" spans="1:104" hidden="1" x14ac:dyDescent="0.2">
      <c r="A569" s="175"/>
      <c r="B569" s="177"/>
      <c r="C569" s="241" t="s">
        <v>159</v>
      </c>
      <c r="D569" s="242"/>
      <c r="E569" s="178">
        <v>-0.24</v>
      </c>
      <c r="F569" s="179"/>
      <c r="G569" s="180"/>
      <c r="M569" s="176" t="s">
        <v>159</v>
      </c>
      <c r="O569" s="167"/>
    </row>
    <row r="570" spans="1:104" hidden="1" x14ac:dyDescent="0.2">
      <c r="A570" s="175"/>
      <c r="B570" s="177"/>
      <c r="C570" s="241" t="s">
        <v>116</v>
      </c>
      <c r="D570" s="242"/>
      <c r="E570" s="178">
        <v>0</v>
      </c>
      <c r="F570" s="179"/>
      <c r="G570" s="180"/>
      <c r="M570" s="176"/>
      <c r="O570" s="167"/>
    </row>
    <row r="571" spans="1:104" hidden="1" x14ac:dyDescent="0.2">
      <c r="A571" s="175"/>
      <c r="B571" s="177"/>
      <c r="C571" s="241" t="s">
        <v>573</v>
      </c>
      <c r="D571" s="242"/>
      <c r="E571" s="178">
        <v>6.3042999999999996</v>
      </c>
      <c r="F571" s="179"/>
      <c r="G571" s="180"/>
      <c r="M571" s="176" t="s">
        <v>573</v>
      </c>
      <c r="O571" s="167"/>
    </row>
    <row r="572" spans="1:104" x14ac:dyDescent="0.2">
      <c r="A572" s="168">
        <v>86</v>
      </c>
      <c r="B572" s="169" t="s">
        <v>574</v>
      </c>
      <c r="C572" s="170" t="s">
        <v>900</v>
      </c>
      <c r="D572" s="171" t="s">
        <v>91</v>
      </c>
      <c r="E572" s="172">
        <v>1101.3973000000001</v>
      </c>
      <c r="F572" s="172"/>
      <c r="G572" s="173">
        <f>E572*F572</f>
        <v>0</v>
      </c>
      <c r="O572" s="167">
        <v>2</v>
      </c>
      <c r="AA572" s="143">
        <v>1</v>
      </c>
      <c r="AB572" s="143">
        <v>1</v>
      </c>
      <c r="AC572" s="143">
        <v>1</v>
      </c>
      <c r="AZ572" s="143">
        <v>1</v>
      </c>
      <c r="BA572" s="143">
        <f>IF(AZ572=1,G572,0)</f>
        <v>0</v>
      </c>
      <c r="BB572" s="143">
        <f>IF(AZ572=2,G572,0)</f>
        <v>0</v>
      </c>
      <c r="BC572" s="143">
        <f>IF(AZ572=3,G572,0)</f>
        <v>0</v>
      </c>
      <c r="BD572" s="143">
        <f>IF(AZ572=4,G572,0)</f>
        <v>0</v>
      </c>
      <c r="BE572" s="143">
        <f>IF(AZ572=5,G572,0)</f>
        <v>0</v>
      </c>
      <c r="CA572" s="174">
        <v>1</v>
      </c>
      <c r="CB572" s="174">
        <v>1</v>
      </c>
      <c r="CZ572" s="143">
        <v>0</v>
      </c>
    </row>
    <row r="573" spans="1:104" hidden="1" x14ac:dyDescent="0.2">
      <c r="A573" s="175"/>
      <c r="B573" s="177"/>
      <c r="C573" s="241" t="s">
        <v>162</v>
      </c>
      <c r="D573" s="242"/>
      <c r="E573" s="178">
        <v>0</v>
      </c>
      <c r="F573" s="179"/>
      <c r="G573" s="180"/>
      <c r="M573" s="176" t="s">
        <v>162</v>
      </c>
      <c r="O573" s="167"/>
    </row>
    <row r="574" spans="1:104" hidden="1" x14ac:dyDescent="0.2">
      <c r="A574" s="175"/>
      <c r="B574" s="177"/>
      <c r="C574" s="241" t="s">
        <v>163</v>
      </c>
      <c r="D574" s="242"/>
      <c r="E574" s="178">
        <v>80.28</v>
      </c>
      <c r="F574" s="179"/>
      <c r="G574" s="180"/>
      <c r="M574" s="176" t="s">
        <v>163</v>
      </c>
      <c r="O574" s="167"/>
    </row>
    <row r="575" spans="1:104" hidden="1" x14ac:dyDescent="0.2">
      <c r="A575" s="175"/>
      <c r="B575" s="177"/>
      <c r="C575" s="241" t="s">
        <v>164</v>
      </c>
      <c r="D575" s="242"/>
      <c r="E575" s="178">
        <v>2.16</v>
      </c>
      <c r="F575" s="179"/>
      <c r="G575" s="180"/>
      <c r="M575" s="176" t="s">
        <v>164</v>
      </c>
      <c r="O575" s="167"/>
    </row>
    <row r="576" spans="1:104" hidden="1" x14ac:dyDescent="0.2">
      <c r="A576" s="175"/>
      <c r="B576" s="177"/>
      <c r="C576" s="241" t="s">
        <v>165</v>
      </c>
      <c r="D576" s="242"/>
      <c r="E576" s="178">
        <v>1.2825</v>
      </c>
      <c r="F576" s="179"/>
      <c r="G576" s="180"/>
      <c r="M576" s="176" t="s">
        <v>165</v>
      </c>
      <c r="O576" s="167"/>
    </row>
    <row r="577" spans="1:15" hidden="1" x14ac:dyDescent="0.2">
      <c r="A577" s="175"/>
      <c r="B577" s="177"/>
      <c r="C577" s="241" t="s">
        <v>166</v>
      </c>
      <c r="D577" s="242"/>
      <c r="E577" s="178">
        <v>-1.7729999999999999</v>
      </c>
      <c r="F577" s="179"/>
      <c r="G577" s="180"/>
      <c r="M577" s="176" t="s">
        <v>166</v>
      </c>
      <c r="O577" s="167"/>
    </row>
    <row r="578" spans="1:15" hidden="1" x14ac:dyDescent="0.2">
      <c r="A578" s="175"/>
      <c r="B578" s="177"/>
      <c r="C578" s="241" t="s">
        <v>167</v>
      </c>
      <c r="D578" s="242"/>
      <c r="E578" s="178">
        <v>-1.5</v>
      </c>
      <c r="F578" s="179"/>
      <c r="G578" s="180"/>
      <c r="M578" s="176" t="s">
        <v>167</v>
      </c>
      <c r="O578" s="167"/>
    </row>
    <row r="579" spans="1:15" hidden="1" x14ac:dyDescent="0.2">
      <c r="A579" s="175"/>
      <c r="B579" s="177"/>
      <c r="C579" s="241" t="s">
        <v>168</v>
      </c>
      <c r="D579" s="242"/>
      <c r="E579" s="178">
        <v>-4.32</v>
      </c>
      <c r="F579" s="179"/>
      <c r="G579" s="180"/>
      <c r="M579" s="176" t="s">
        <v>168</v>
      </c>
      <c r="O579" s="167"/>
    </row>
    <row r="580" spans="1:15" hidden="1" x14ac:dyDescent="0.2">
      <c r="A580" s="175"/>
      <c r="B580" s="177"/>
      <c r="C580" s="241" t="s">
        <v>169</v>
      </c>
      <c r="D580" s="242"/>
      <c r="E580" s="178">
        <v>2.16</v>
      </c>
      <c r="F580" s="179"/>
      <c r="G580" s="180"/>
      <c r="M580" s="176" t="s">
        <v>169</v>
      </c>
      <c r="O580" s="167"/>
    </row>
    <row r="581" spans="1:15" hidden="1" x14ac:dyDescent="0.2">
      <c r="A581" s="175"/>
      <c r="B581" s="177"/>
      <c r="C581" s="243" t="s">
        <v>95</v>
      </c>
      <c r="D581" s="242"/>
      <c r="E581" s="201">
        <v>78.289500000000004</v>
      </c>
      <c r="F581" s="179"/>
      <c r="G581" s="180"/>
      <c r="M581" s="176" t="s">
        <v>95</v>
      </c>
      <c r="O581" s="167"/>
    </row>
    <row r="582" spans="1:15" ht="22.5" hidden="1" x14ac:dyDescent="0.2">
      <c r="A582" s="175"/>
      <c r="B582" s="177"/>
      <c r="C582" s="241" t="s">
        <v>170</v>
      </c>
      <c r="D582" s="242"/>
      <c r="E582" s="178">
        <v>115.41</v>
      </c>
      <c r="F582" s="179"/>
      <c r="G582" s="180"/>
      <c r="M582" s="176" t="s">
        <v>170</v>
      </c>
      <c r="O582" s="167"/>
    </row>
    <row r="583" spans="1:15" hidden="1" x14ac:dyDescent="0.2">
      <c r="A583" s="175"/>
      <c r="B583" s="177"/>
      <c r="C583" s="241" t="s">
        <v>166</v>
      </c>
      <c r="D583" s="242"/>
      <c r="E583" s="178">
        <v>-1.7729999999999999</v>
      </c>
      <c r="F583" s="179"/>
      <c r="G583" s="180"/>
      <c r="M583" s="176" t="s">
        <v>166</v>
      </c>
      <c r="O583" s="167"/>
    </row>
    <row r="584" spans="1:15" hidden="1" x14ac:dyDescent="0.2">
      <c r="A584" s="175"/>
      <c r="B584" s="177"/>
      <c r="C584" s="241" t="s">
        <v>171</v>
      </c>
      <c r="D584" s="242"/>
      <c r="E584" s="178">
        <v>-1.5</v>
      </c>
      <c r="F584" s="179"/>
      <c r="G584" s="180"/>
      <c r="M584" s="176" t="s">
        <v>171</v>
      </c>
      <c r="O584" s="167"/>
    </row>
    <row r="585" spans="1:15" hidden="1" x14ac:dyDescent="0.2">
      <c r="A585" s="175"/>
      <c r="B585" s="177"/>
      <c r="C585" s="241" t="s">
        <v>172</v>
      </c>
      <c r="D585" s="242"/>
      <c r="E585" s="178">
        <v>-2.16</v>
      </c>
      <c r="F585" s="179"/>
      <c r="G585" s="180"/>
      <c r="M585" s="176" t="s">
        <v>172</v>
      </c>
      <c r="O585" s="167"/>
    </row>
    <row r="586" spans="1:15" hidden="1" x14ac:dyDescent="0.2">
      <c r="A586" s="175"/>
      <c r="B586" s="177"/>
      <c r="C586" s="241" t="s">
        <v>173</v>
      </c>
      <c r="D586" s="242"/>
      <c r="E586" s="178">
        <v>1.44</v>
      </c>
      <c r="F586" s="179"/>
      <c r="G586" s="180"/>
      <c r="M586" s="176" t="s">
        <v>173</v>
      </c>
      <c r="O586" s="167"/>
    </row>
    <row r="587" spans="1:15" hidden="1" x14ac:dyDescent="0.2">
      <c r="A587" s="175"/>
      <c r="B587" s="177"/>
      <c r="C587" s="243" t="s">
        <v>95</v>
      </c>
      <c r="D587" s="242"/>
      <c r="E587" s="201">
        <v>111.417</v>
      </c>
      <c r="F587" s="179"/>
      <c r="G587" s="180"/>
      <c r="M587" s="176" t="s">
        <v>95</v>
      </c>
      <c r="O587" s="167"/>
    </row>
    <row r="588" spans="1:15" hidden="1" x14ac:dyDescent="0.2">
      <c r="A588" s="175"/>
      <c r="B588" s="177"/>
      <c r="C588" s="241" t="s">
        <v>174</v>
      </c>
      <c r="D588" s="242"/>
      <c r="E588" s="178">
        <v>66.3</v>
      </c>
      <c r="F588" s="179"/>
      <c r="G588" s="180"/>
      <c r="M588" s="176" t="s">
        <v>174</v>
      </c>
      <c r="O588" s="167"/>
    </row>
    <row r="589" spans="1:15" hidden="1" x14ac:dyDescent="0.2">
      <c r="A589" s="175"/>
      <c r="B589" s="177"/>
      <c r="C589" s="241" t="s">
        <v>175</v>
      </c>
      <c r="D589" s="242"/>
      <c r="E589" s="178">
        <v>-3.5459999999999998</v>
      </c>
      <c r="F589" s="179"/>
      <c r="G589" s="180"/>
      <c r="M589" s="176" t="s">
        <v>175</v>
      </c>
      <c r="O589" s="167"/>
    </row>
    <row r="590" spans="1:15" hidden="1" x14ac:dyDescent="0.2">
      <c r="A590" s="175"/>
      <c r="B590" s="177"/>
      <c r="C590" s="241" t="s">
        <v>176</v>
      </c>
      <c r="D590" s="242"/>
      <c r="E590" s="178">
        <v>-1.1000000000000001</v>
      </c>
      <c r="F590" s="179"/>
      <c r="G590" s="180"/>
      <c r="M590" s="176" t="s">
        <v>176</v>
      </c>
      <c r="O590" s="167"/>
    </row>
    <row r="591" spans="1:15" hidden="1" x14ac:dyDescent="0.2">
      <c r="A591" s="175"/>
      <c r="B591" s="177"/>
      <c r="C591" s="241" t="s">
        <v>177</v>
      </c>
      <c r="D591" s="242"/>
      <c r="E591" s="178">
        <v>0.96</v>
      </c>
      <c r="F591" s="179"/>
      <c r="G591" s="180"/>
      <c r="M591" s="176" t="s">
        <v>177</v>
      </c>
      <c r="O591" s="167"/>
    </row>
    <row r="592" spans="1:15" hidden="1" x14ac:dyDescent="0.2">
      <c r="A592" s="175"/>
      <c r="B592" s="177"/>
      <c r="C592" s="241" t="s">
        <v>178</v>
      </c>
      <c r="D592" s="242"/>
      <c r="E592" s="178">
        <v>-1.44</v>
      </c>
      <c r="F592" s="179"/>
      <c r="G592" s="180"/>
      <c r="M592" s="176" t="s">
        <v>178</v>
      </c>
      <c r="O592" s="167"/>
    </row>
    <row r="593" spans="1:15" hidden="1" x14ac:dyDescent="0.2">
      <c r="A593" s="175"/>
      <c r="B593" s="177"/>
      <c r="C593" s="241" t="s">
        <v>179</v>
      </c>
      <c r="D593" s="242"/>
      <c r="E593" s="178">
        <v>-3.5</v>
      </c>
      <c r="F593" s="179"/>
      <c r="G593" s="180"/>
      <c r="M593" s="176" t="s">
        <v>179</v>
      </c>
      <c r="O593" s="167"/>
    </row>
    <row r="594" spans="1:15" hidden="1" x14ac:dyDescent="0.2">
      <c r="A594" s="175"/>
      <c r="B594" s="177"/>
      <c r="C594" s="243" t="s">
        <v>95</v>
      </c>
      <c r="D594" s="242"/>
      <c r="E594" s="201">
        <v>57.673999999999999</v>
      </c>
      <c r="F594" s="179"/>
      <c r="G594" s="180"/>
      <c r="M594" s="176" t="s">
        <v>95</v>
      </c>
      <c r="O594" s="167"/>
    </row>
    <row r="595" spans="1:15" hidden="1" x14ac:dyDescent="0.2">
      <c r="A595" s="175"/>
      <c r="B595" s="177"/>
      <c r="C595" s="241" t="s">
        <v>180</v>
      </c>
      <c r="D595" s="242"/>
      <c r="E595" s="178">
        <v>31.89</v>
      </c>
      <c r="F595" s="179"/>
      <c r="G595" s="180"/>
      <c r="M595" s="176" t="s">
        <v>180</v>
      </c>
      <c r="O595" s="167"/>
    </row>
    <row r="596" spans="1:15" hidden="1" x14ac:dyDescent="0.2">
      <c r="A596" s="175"/>
      <c r="B596" s="177"/>
      <c r="C596" s="241" t="s">
        <v>175</v>
      </c>
      <c r="D596" s="242"/>
      <c r="E596" s="178">
        <v>-3.5459999999999998</v>
      </c>
      <c r="F596" s="179"/>
      <c r="G596" s="180"/>
      <c r="M596" s="176" t="s">
        <v>175</v>
      </c>
      <c r="O596" s="167"/>
    </row>
    <row r="597" spans="1:15" hidden="1" x14ac:dyDescent="0.2">
      <c r="A597" s="175"/>
      <c r="B597" s="177"/>
      <c r="C597" s="241" t="s">
        <v>176</v>
      </c>
      <c r="D597" s="242"/>
      <c r="E597" s="178">
        <v>-1.1000000000000001</v>
      </c>
      <c r="F597" s="179"/>
      <c r="G597" s="180"/>
      <c r="M597" s="176" t="s">
        <v>176</v>
      </c>
      <c r="O597" s="167"/>
    </row>
    <row r="598" spans="1:15" hidden="1" x14ac:dyDescent="0.2">
      <c r="A598" s="175"/>
      <c r="B598" s="177"/>
      <c r="C598" s="241" t="s">
        <v>181</v>
      </c>
      <c r="D598" s="242"/>
      <c r="E598" s="178">
        <v>0.38400000000000001</v>
      </c>
      <c r="F598" s="179"/>
      <c r="G598" s="180"/>
      <c r="M598" s="176" t="s">
        <v>181</v>
      </c>
      <c r="O598" s="167"/>
    </row>
    <row r="599" spans="1:15" hidden="1" x14ac:dyDescent="0.2">
      <c r="A599" s="175"/>
      <c r="B599" s="177"/>
      <c r="C599" s="243" t="s">
        <v>95</v>
      </c>
      <c r="D599" s="242"/>
      <c r="E599" s="201">
        <v>27.628</v>
      </c>
      <c r="F599" s="179"/>
      <c r="G599" s="180"/>
      <c r="M599" s="176" t="s">
        <v>95</v>
      </c>
      <c r="O599" s="167"/>
    </row>
    <row r="600" spans="1:15" hidden="1" x14ac:dyDescent="0.2">
      <c r="A600" s="175"/>
      <c r="B600" s="177"/>
      <c r="C600" s="241" t="s">
        <v>182</v>
      </c>
      <c r="D600" s="242"/>
      <c r="E600" s="178">
        <v>53.16</v>
      </c>
      <c r="F600" s="179"/>
      <c r="G600" s="180"/>
      <c r="M600" s="176" t="s">
        <v>182</v>
      </c>
      <c r="O600" s="167"/>
    </row>
    <row r="601" spans="1:15" hidden="1" x14ac:dyDescent="0.2">
      <c r="A601" s="175"/>
      <c r="B601" s="177"/>
      <c r="C601" s="241" t="s">
        <v>166</v>
      </c>
      <c r="D601" s="242"/>
      <c r="E601" s="178">
        <v>-1.7729999999999999</v>
      </c>
      <c r="F601" s="179"/>
      <c r="G601" s="180"/>
      <c r="M601" s="176" t="s">
        <v>166</v>
      </c>
      <c r="O601" s="167"/>
    </row>
    <row r="602" spans="1:15" hidden="1" x14ac:dyDescent="0.2">
      <c r="A602" s="175"/>
      <c r="B602" s="177"/>
      <c r="C602" s="243" t="s">
        <v>95</v>
      </c>
      <c r="D602" s="242"/>
      <c r="E602" s="201">
        <v>51.386999999999993</v>
      </c>
      <c r="F602" s="179"/>
      <c r="G602" s="180"/>
      <c r="M602" s="176" t="s">
        <v>95</v>
      </c>
      <c r="O602" s="167"/>
    </row>
    <row r="603" spans="1:15" hidden="1" x14ac:dyDescent="0.2">
      <c r="A603" s="175"/>
      <c r="B603" s="177"/>
      <c r="C603" s="241" t="s">
        <v>183</v>
      </c>
      <c r="D603" s="242"/>
      <c r="E603" s="178">
        <v>80.25</v>
      </c>
      <c r="F603" s="179"/>
      <c r="G603" s="180"/>
      <c r="M603" s="176" t="s">
        <v>183</v>
      </c>
      <c r="O603" s="167"/>
    </row>
    <row r="604" spans="1:15" hidden="1" x14ac:dyDescent="0.2">
      <c r="A604" s="175"/>
      <c r="B604" s="177"/>
      <c r="C604" s="241" t="s">
        <v>184</v>
      </c>
      <c r="D604" s="242"/>
      <c r="E604" s="178">
        <v>-3.3490000000000002</v>
      </c>
      <c r="F604" s="179"/>
      <c r="G604" s="180"/>
      <c r="M604" s="176" t="s">
        <v>184</v>
      </c>
      <c r="O604" s="167"/>
    </row>
    <row r="605" spans="1:15" hidden="1" x14ac:dyDescent="0.2">
      <c r="A605" s="175"/>
      <c r="B605" s="177"/>
      <c r="C605" s="241" t="s">
        <v>185</v>
      </c>
      <c r="D605" s="242"/>
      <c r="E605" s="178">
        <v>-0.72</v>
      </c>
      <c r="F605" s="179"/>
      <c r="G605" s="180"/>
      <c r="M605" s="176" t="s">
        <v>185</v>
      </c>
      <c r="O605" s="167"/>
    </row>
    <row r="606" spans="1:15" hidden="1" x14ac:dyDescent="0.2">
      <c r="A606" s="175"/>
      <c r="B606" s="177"/>
      <c r="C606" s="241" t="s">
        <v>186</v>
      </c>
      <c r="D606" s="242"/>
      <c r="E606" s="178">
        <v>0.48</v>
      </c>
      <c r="F606" s="179"/>
      <c r="G606" s="180"/>
      <c r="M606" s="176" t="s">
        <v>186</v>
      </c>
      <c r="O606" s="167"/>
    </row>
    <row r="607" spans="1:15" hidden="1" x14ac:dyDescent="0.2">
      <c r="A607" s="175"/>
      <c r="B607" s="177"/>
      <c r="C607" s="243" t="s">
        <v>95</v>
      </c>
      <c r="D607" s="242"/>
      <c r="E607" s="201">
        <v>76.661000000000001</v>
      </c>
      <c r="F607" s="179"/>
      <c r="G607" s="180"/>
      <c r="M607" s="176" t="s">
        <v>95</v>
      </c>
      <c r="O607" s="167"/>
    </row>
    <row r="608" spans="1:15" hidden="1" x14ac:dyDescent="0.2">
      <c r="A608" s="175"/>
      <c r="B608" s="177"/>
      <c r="C608" s="241" t="s">
        <v>187</v>
      </c>
      <c r="D608" s="242"/>
      <c r="E608" s="178">
        <v>88.2</v>
      </c>
      <c r="F608" s="179"/>
      <c r="G608" s="180"/>
      <c r="M608" s="176" t="s">
        <v>187</v>
      </c>
      <c r="O608" s="167"/>
    </row>
    <row r="609" spans="1:15" hidden="1" x14ac:dyDescent="0.2">
      <c r="A609" s="175"/>
      <c r="B609" s="177"/>
      <c r="C609" s="241" t="s">
        <v>188</v>
      </c>
      <c r="D609" s="242"/>
      <c r="E609" s="178">
        <v>-5.52</v>
      </c>
      <c r="F609" s="179"/>
      <c r="G609" s="180"/>
      <c r="M609" s="176" t="s">
        <v>188</v>
      </c>
      <c r="O609" s="167"/>
    </row>
    <row r="610" spans="1:15" hidden="1" x14ac:dyDescent="0.2">
      <c r="A610" s="175"/>
      <c r="B610" s="177"/>
      <c r="C610" s="241" t="s">
        <v>189</v>
      </c>
      <c r="D610" s="242"/>
      <c r="E610" s="178">
        <v>-16.154</v>
      </c>
      <c r="F610" s="179"/>
      <c r="G610" s="180"/>
      <c r="M610" s="176" t="s">
        <v>189</v>
      </c>
      <c r="O610" s="167"/>
    </row>
    <row r="611" spans="1:15" hidden="1" x14ac:dyDescent="0.2">
      <c r="A611" s="175"/>
      <c r="B611" s="177"/>
      <c r="C611" s="241" t="s">
        <v>190</v>
      </c>
      <c r="D611" s="242"/>
      <c r="E611" s="178">
        <v>1.8</v>
      </c>
      <c r="F611" s="179"/>
      <c r="G611" s="180"/>
      <c r="M611" s="176" t="s">
        <v>190</v>
      </c>
      <c r="O611" s="167"/>
    </row>
    <row r="612" spans="1:15" hidden="1" x14ac:dyDescent="0.2">
      <c r="A612" s="175"/>
      <c r="B612" s="177"/>
      <c r="C612" s="241" t="s">
        <v>191</v>
      </c>
      <c r="D612" s="242"/>
      <c r="E612" s="178">
        <v>1.95</v>
      </c>
      <c r="F612" s="179"/>
      <c r="G612" s="180"/>
      <c r="M612" s="176" t="s">
        <v>191</v>
      </c>
      <c r="O612" s="167"/>
    </row>
    <row r="613" spans="1:15" hidden="1" x14ac:dyDescent="0.2">
      <c r="A613" s="175"/>
      <c r="B613" s="177"/>
      <c r="C613" s="243" t="s">
        <v>95</v>
      </c>
      <c r="D613" s="242"/>
      <c r="E613" s="201">
        <v>70.27600000000001</v>
      </c>
      <c r="F613" s="179"/>
      <c r="G613" s="180"/>
      <c r="M613" s="176" t="s">
        <v>95</v>
      </c>
      <c r="O613" s="167"/>
    </row>
    <row r="614" spans="1:15" hidden="1" x14ac:dyDescent="0.2">
      <c r="A614" s="175"/>
      <c r="B614" s="177"/>
      <c r="C614" s="241" t="s">
        <v>192</v>
      </c>
      <c r="D614" s="242"/>
      <c r="E614" s="178">
        <v>79.319999999999993</v>
      </c>
      <c r="F614" s="179"/>
      <c r="G614" s="180"/>
      <c r="M614" s="176" t="s">
        <v>192</v>
      </c>
      <c r="O614" s="167"/>
    </row>
    <row r="615" spans="1:15" hidden="1" x14ac:dyDescent="0.2">
      <c r="A615" s="175"/>
      <c r="B615" s="177"/>
      <c r="C615" s="241" t="s">
        <v>193</v>
      </c>
      <c r="D615" s="242"/>
      <c r="E615" s="178">
        <v>-7.6829999999999998</v>
      </c>
      <c r="F615" s="179"/>
      <c r="G615" s="180"/>
      <c r="M615" s="176" t="s">
        <v>193</v>
      </c>
      <c r="O615" s="167"/>
    </row>
    <row r="616" spans="1:15" hidden="1" x14ac:dyDescent="0.2">
      <c r="A616" s="175"/>
      <c r="B616" s="177"/>
      <c r="C616" s="241" t="s">
        <v>194</v>
      </c>
      <c r="D616" s="242"/>
      <c r="E616" s="178">
        <v>2.76</v>
      </c>
      <c r="F616" s="179"/>
      <c r="G616" s="180"/>
      <c r="M616" s="176" t="s">
        <v>194</v>
      </c>
      <c r="O616" s="167"/>
    </row>
    <row r="617" spans="1:15" hidden="1" x14ac:dyDescent="0.2">
      <c r="A617" s="175"/>
      <c r="B617" s="177"/>
      <c r="C617" s="243" t="s">
        <v>95</v>
      </c>
      <c r="D617" s="242"/>
      <c r="E617" s="201">
        <v>74.397000000000006</v>
      </c>
      <c r="F617" s="179"/>
      <c r="G617" s="180"/>
      <c r="M617" s="176" t="s">
        <v>95</v>
      </c>
      <c r="O617" s="167"/>
    </row>
    <row r="618" spans="1:15" hidden="1" x14ac:dyDescent="0.2">
      <c r="A618" s="175"/>
      <c r="B618" s="177"/>
      <c r="C618" s="241" t="s">
        <v>195</v>
      </c>
      <c r="D618" s="242"/>
      <c r="E618" s="178">
        <v>187.15199999999999</v>
      </c>
      <c r="F618" s="179"/>
      <c r="G618" s="180"/>
      <c r="M618" s="176" t="s">
        <v>195</v>
      </c>
      <c r="O618" s="167"/>
    </row>
    <row r="619" spans="1:15" hidden="1" x14ac:dyDescent="0.2">
      <c r="A619" s="175"/>
      <c r="B619" s="177"/>
      <c r="C619" s="241" t="s">
        <v>196</v>
      </c>
      <c r="D619" s="242"/>
      <c r="E619" s="178">
        <v>7.8579999999999997</v>
      </c>
      <c r="F619" s="179"/>
      <c r="G619" s="180"/>
      <c r="M619" s="176" t="s">
        <v>196</v>
      </c>
      <c r="O619" s="167"/>
    </row>
    <row r="620" spans="1:15" hidden="1" x14ac:dyDescent="0.2">
      <c r="A620" s="175"/>
      <c r="B620" s="177"/>
      <c r="C620" s="241" t="s">
        <v>197</v>
      </c>
      <c r="D620" s="242"/>
      <c r="E620" s="178">
        <v>2.88</v>
      </c>
      <c r="F620" s="179"/>
      <c r="G620" s="180"/>
      <c r="M620" s="176" t="s">
        <v>197</v>
      </c>
      <c r="O620" s="167"/>
    </row>
    <row r="621" spans="1:15" hidden="1" x14ac:dyDescent="0.2">
      <c r="A621" s="175"/>
      <c r="B621" s="177"/>
      <c r="C621" s="241" t="s">
        <v>198</v>
      </c>
      <c r="D621" s="242"/>
      <c r="E621" s="178">
        <v>-0.86399999999999999</v>
      </c>
      <c r="F621" s="179"/>
      <c r="G621" s="180"/>
      <c r="M621" s="176" t="s">
        <v>198</v>
      </c>
      <c r="O621" s="167"/>
    </row>
    <row r="622" spans="1:15" hidden="1" x14ac:dyDescent="0.2">
      <c r="A622" s="175"/>
      <c r="B622" s="177"/>
      <c r="C622" s="241" t="s">
        <v>199</v>
      </c>
      <c r="D622" s="242"/>
      <c r="E622" s="178">
        <v>-5.52</v>
      </c>
      <c r="F622" s="179"/>
      <c r="G622" s="180"/>
      <c r="M622" s="176" t="s">
        <v>199</v>
      </c>
      <c r="O622" s="167"/>
    </row>
    <row r="623" spans="1:15" hidden="1" x14ac:dyDescent="0.2">
      <c r="A623" s="175"/>
      <c r="B623" s="177"/>
      <c r="C623" s="241" t="s">
        <v>200</v>
      </c>
      <c r="D623" s="242"/>
      <c r="E623" s="178">
        <v>-22.655000000000001</v>
      </c>
      <c r="F623" s="179"/>
      <c r="G623" s="180"/>
      <c r="M623" s="176" t="s">
        <v>200</v>
      </c>
      <c r="O623" s="167"/>
    </row>
    <row r="624" spans="1:15" hidden="1" x14ac:dyDescent="0.2">
      <c r="A624" s="175"/>
      <c r="B624" s="177"/>
      <c r="C624" s="243" t="s">
        <v>95</v>
      </c>
      <c r="D624" s="242"/>
      <c r="E624" s="201">
        <v>168.85099999999997</v>
      </c>
      <c r="F624" s="179"/>
      <c r="G624" s="180"/>
      <c r="M624" s="176" t="s">
        <v>95</v>
      </c>
      <c r="O624" s="167"/>
    </row>
    <row r="625" spans="1:15" hidden="1" x14ac:dyDescent="0.2">
      <c r="A625" s="175"/>
      <c r="B625" s="177"/>
      <c r="C625" s="241" t="s">
        <v>201</v>
      </c>
      <c r="D625" s="242"/>
      <c r="E625" s="178">
        <v>211.62</v>
      </c>
      <c r="F625" s="179"/>
      <c r="G625" s="180"/>
      <c r="M625" s="176" t="s">
        <v>201</v>
      </c>
      <c r="O625" s="167"/>
    </row>
    <row r="626" spans="1:15" ht="33.75" hidden="1" x14ac:dyDescent="0.2">
      <c r="A626" s="175"/>
      <c r="B626" s="177"/>
      <c r="C626" s="241" t="s">
        <v>202</v>
      </c>
      <c r="D626" s="242"/>
      <c r="E626" s="178">
        <v>61.604999999999997</v>
      </c>
      <c r="F626" s="179"/>
      <c r="G626" s="180"/>
      <c r="M626" s="176" t="s">
        <v>202</v>
      </c>
      <c r="O626" s="167"/>
    </row>
    <row r="627" spans="1:15" hidden="1" x14ac:dyDescent="0.2">
      <c r="A627" s="175"/>
      <c r="B627" s="177"/>
      <c r="C627" s="241" t="s">
        <v>203</v>
      </c>
      <c r="D627" s="242"/>
      <c r="E627" s="178">
        <v>15</v>
      </c>
      <c r="F627" s="179"/>
      <c r="G627" s="180"/>
      <c r="M627" s="176" t="s">
        <v>203</v>
      </c>
      <c r="O627" s="167"/>
    </row>
    <row r="628" spans="1:15" hidden="1" x14ac:dyDescent="0.2">
      <c r="A628" s="175"/>
      <c r="B628" s="177"/>
      <c r="C628" s="241" t="s">
        <v>204</v>
      </c>
      <c r="D628" s="242"/>
      <c r="E628" s="178">
        <v>31.2576</v>
      </c>
      <c r="F628" s="179"/>
      <c r="G628" s="180"/>
      <c r="M628" s="176" t="s">
        <v>204</v>
      </c>
      <c r="O628" s="167"/>
    </row>
    <row r="629" spans="1:15" hidden="1" x14ac:dyDescent="0.2">
      <c r="A629" s="175"/>
      <c r="B629" s="177"/>
      <c r="C629" s="241" t="s">
        <v>205</v>
      </c>
      <c r="D629" s="242"/>
      <c r="E629" s="178">
        <v>4.74</v>
      </c>
      <c r="F629" s="179"/>
      <c r="G629" s="180"/>
      <c r="M629" s="176" t="s">
        <v>205</v>
      </c>
      <c r="O629" s="167"/>
    </row>
    <row r="630" spans="1:15" hidden="1" x14ac:dyDescent="0.2">
      <c r="A630" s="175"/>
      <c r="B630" s="177"/>
      <c r="C630" s="241" t="s">
        <v>206</v>
      </c>
      <c r="D630" s="242"/>
      <c r="E630" s="178">
        <v>-12.805</v>
      </c>
      <c r="F630" s="179"/>
      <c r="G630" s="180"/>
      <c r="M630" s="176" t="s">
        <v>206</v>
      </c>
      <c r="O630" s="167"/>
    </row>
    <row r="631" spans="1:15" hidden="1" x14ac:dyDescent="0.2">
      <c r="A631" s="175"/>
      <c r="B631" s="177"/>
      <c r="C631" s="241" t="s">
        <v>207</v>
      </c>
      <c r="D631" s="242"/>
      <c r="E631" s="178">
        <v>-42.84</v>
      </c>
      <c r="F631" s="179"/>
      <c r="G631" s="180"/>
      <c r="M631" s="176" t="s">
        <v>207</v>
      </c>
      <c r="O631" s="167"/>
    </row>
    <row r="632" spans="1:15" hidden="1" x14ac:dyDescent="0.2">
      <c r="A632" s="175"/>
      <c r="B632" s="177"/>
      <c r="C632" s="243" t="s">
        <v>95</v>
      </c>
      <c r="D632" s="242"/>
      <c r="E632" s="201">
        <v>268.57760000000007</v>
      </c>
      <c r="F632" s="179"/>
      <c r="G632" s="180"/>
      <c r="M632" s="176" t="s">
        <v>95</v>
      </c>
      <c r="O632" s="167"/>
    </row>
    <row r="633" spans="1:15" hidden="1" x14ac:dyDescent="0.2">
      <c r="A633" s="175"/>
      <c r="B633" s="177"/>
      <c r="C633" s="241" t="s">
        <v>208</v>
      </c>
      <c r="D633" s="242"/>
      <c r="E633" s="178">
        <v>69.48</v>
      </c>
      <c r="F633" s="179"/>
      <c r="G633" s="180"/>
      <c r="M633" s="176" t="s">
        <v>208</v>
      </c>
      <c r="O633" s="167"/>
    </row>
    <row r="634" spans="1:15" hidden="1" x14ac:dyDescent="0.2">
      <c r="A634" s="175"/>
      <c r="B634" s="177"/>
      <c r="C634" s="241" t="s">
        <v>209</v>
      </c>
      <c r="D634" s="242"/>
      <c r="E634" s="178">
        <v>2.0099999999999998</v>
      </c>
      <c r="F634" s="179"/>
      <c r="G634" s="180"/>
      <c r="M634" s="176" t="s">
        <v>209</v>
      </c>
      <c r="O634" s="167"/>
    </row>
    <row r="635" spans="1:15" hidden="1" x14ac:dyDescent="0.2">
      <c r="A635" s="175"/>
      <c r="B635" s="177"/>
      <c r="C635" s="241" t="s">
        <v>210</v>
      </c>
      <c r="D635" s="242"/>
      <c r="E635" s="178">
        <v>-1.7729999999999999</v>
      </c>
      <c r="F635" s="179"/>
      <c r="G635" s="180"/>
      <c r="M635" s="176" t="s">
        <v>210</v>
      </c>
      <c r="O635" s="167"/>
    </row>
    <row r="636" spans="1:15" hidden="1" x14ac:dyDescent="0.2">
      <c r="A636" s="175"/>
      <c r="B636" s="177"/>
      <c r="C636" s="241" t="s">
        <v>211</v>
      </c>
      <c r="D636" s="242"/>
      <c r="E636" s="178">
        <v>-12.46</v>
      </c>
      <c r="F636" s="179"/>
      <c r="G636" s="180"/>
      <c r="M636" s="176" t="s">
        <v>211</v>
      </c>
      <c r="O636" s="167"/>
    </row>
    <row r="637" spans="1:15" hidden="1" x14ac:dyDescent="0.2">
      <c r="A637" s="175"/>
      <c r="B637" s="177"/>
      <c r="C637" s="241" t="s">
        <v>212</v>
      </c>
      <c r="D637" s="242"/>
      <c r="E637" s="178">
        <v>4.8</v>
      </c>
      <c r="F637" s="179"/>
      <c r="G637" s="180"/>
      <c r="M637" s="176" t="s">
        <v>212</v>
      </c>
      <c r="O637" s="167"/>
    </row>
    <row r="638" spans="1:15" hidden="1" x14ac:dyDescent="0.2">
      <c r="A638" s="175"/>
      <c r="B638" s="177"/>
      <c r="C638" s="243" t="s">
        <v>95</v>
      </c>
      <c r="D638" s="242"/>
      <c r="E638" s="201">
        <v>62.057000000000009</v>
      </c>
      <c r="F638" s="179"/>
      <c r="G638" s="180"/>
      <c r="M638" s="176" t="s">
        <v>95</v>
      </c>
      <c r="O638" s="167"/>
    </row>
    <row r="639" spans="1:15" hidden="1" x14ac:dyDescent="0.2">
      <c r="A639" s="175"/>
      <c r="B639" s="177"/>
      <c r="C639" s="241" t="s">
        <v>213</v>
      </c>
      <c r="D639" s="242"/>
      <c r="E639" s="178">
        <v>118.2</v>
      </c>
      <c r="F639" s="179"/>
      <c r="G639" s="180"/>
      <c r="M639" s="176" t="s">
        <v>213</v>
      </c>
      <c r="O639" s="167"/>
    </row>
    <row r="640" spans="1:15" hidden="1" x14ac:dyDescent="0.2">
      <c r="A640" s="175"/>
      <c r="B640" s="177"/>
      <c r="C640" s="241" t="s">
        <v>214</v>
      </c>
      <c r="D640" s="242"/>
      <c r="E640" s="178">
        <v>1.1088</v>
      </c>
      <c r="F640" s="179"/>
      <c r="G640" s="180"/>
      <c r="M640" s="176" t="s">
        <v>214</v>
      </c>
      <c r="O640" s="167"/>
    </row>
    <row r="641" spans="1:104" hidden="1" x14ac:dyDescent="0.2">
      <c r="A641" s="175"/>
      <c r="B641" s="177"/>
      <c r="C641" s="241" t="s">
        <v>215</v>
      </c>
      <c r="D641" s="242"/>
      <c r="E641" s="178">
        <v>-0.216</v>
      </c>
      <c r="F641" s="179"/>
      <c r="G641" s="180"/>
      <c r="M641" s="176" t="s">
        <v>215</v>
      </c>
      <c r="O641" s="167"/>
    </row>
    <row r="642" spans="1:104" hidden="1" x14ac:dyDescent="0.2">
      <c r="A642" s="175"/>
      <c r="B642" s="177"/>
      <c r="C642" s="241" t="s">
        <v>216</v>
      </c>
      <c r="D642" s="242"/>
      <c r="E642" s="178">
        <v>-19.896999999999998</v>
      </c>
      <c r="F642" s="179"/>
      <c r="G642" s="180"/>
      <c r="M642" s="176" t="s">
        <v>216</v>
      </c>
      <c r="O642" s="167"/>
    </row>
    <row r="643" spans="1:104" hidden="1" x14ac:dyDescent="0.2">
      <c r="A643" s="175"/>
      <c r="B643" s="177"/>
      <c r="C643" s="243" t="s">
        <v>95</v>
      </c>
      <c r="D643" s="242"/>
      <c r="E643" s="201">
        <v>99.19580000000002</v>
      </c>
      <c r="F643" s="179"/>
      <c r="G643" s="180"/>
      <c r="M643" s="176" t="s">
        <v>95</v>
      </c>
      <c r="O643" s="167"/>
    </row>
    <row r="644" spans="1:104" ht="22.5" hidden="1" x14ac:dyDescent="0.2">
      <c r="A644" s="175"/>
      <c r="B644" s="177"/>
      <c r="C644" s="241" t="s">
        <v>575</v>
      </c>
      <c r="D644" s="242"/>
      <c r="E644" s="178">
        <v>-77.75</v>
      </c>
      <c r="F644" s="179"/>
      <c r="G644" s="180"/>
      <c r="M644" s="176" t="s">
        <v>575</v>
      </c>
      <c r="O644" s="167"/>
    </row>
    <row r="645" spans="1:104" hidden="1" x14ac:dyDescent="0.2">
      <c r="A645" s="175"/>
      <c r="B645" s="177"/>
      <c r="C645" s="241" t="s">
        <v>409</v>
      </c>
      <c r="D645" s="242"/>
      <c r="E645" s="178">
        <v>0</v>
      </c>
      <c r="F645" s="179"/>
      <c r="G645" s="180"/>
      <c r="M645" s="176" t="s">
        <v>409</v>
      </c>
      <c r="O645" s="167"/>
    </row>
    <row r="646" spans="1:104" hidden="1" x14ac:dyDescent="0.2">
      <c r="A646" s="175"/>
      <c r="B646" s="177"/>
      <c r="C646" s="241" t="s">
        <v>350</v>
      </c>
      <c r="D646" s="242"/>
      <c r="E646" s="178">
        <v>34.566400000000002</v>
      </c>
      <c r="F646" s="179"/>
      <c r="G646" s="180"/>
      <c r="M646" s="176" t="s">
        <v>350</v>
      </c>
      <c r="O646" s="167"/>
    </row>
    <row r="647" spans="1:104" hidden="1" x14ac:dyDescent="0.2">
      <c r="A647" s="175"/>
      <c r="B647" s="177"/>
      <c r="C647" s="241" t="s">
        <v>351</v>
      </c>
      <c r="D647" s="242"/>
      <c r="E647" s="178">
        <v>-1.83</v>
      </c>
      <c r="F647" s="179"/>
      <c r="G647" s="180"/>
      <c r="M647" s="176" t="s">
        <v>351</v>
      </c>
      <c r="O647" s="167"/>
    </row>
    <row r="648" spans="1:104" ht="22.5" x14ac:dyDescent="0.2">
      <c r="A648" s="168">
        <v>87</v>
      </c>
      <c r="B648" s="169" t="s">
        <v>576</v>
      </c>
      <c r="C648" s="170" t="s">
        <v>577</v>
      </c>
      <c r="D648" s="171" t="s">
        <v>91</v>
      </c>
      <c r="E648" s="172">
        <v>8.4600000000000009</v>
      </c>
      <c r="F648" s="172"/>
      <c r="G648" s="173">
        <f>E648*F648</f>
        <v>0</v>
      </c>
      <c r="O648" s="167">
        <v>2</v>
      </c>
      <c r="AA648" s="143">
        <v>1</v>
      </c>
      <c r="AB648" s="143">
        <v>1</v>
      </c>
      <c r="AC648" s="143">
        <v>1</v>
      </c>
      <c r="AZ648" s="143">
        <v>1</v>
      </c>
      <c r="BA648" s="143">
        <f>IF(AZ648=1,G648,0)</f>
        <v>0</v>
      </c>
      <c r="BB648" s="143">
        <f>IF(AZ648=2,G648,0)</f>
        <v>0</v>
      </c>
      <c r="BC648" s="143">
        <f>IF(AZ648=3,G648,0)</f>
        <v>0</v>
      </c>
      <c r="BD648" s="143">
        <f>IF(AZ648=4,G648,0)</f>
        <v>0</v>
      </c>
      <c r="BE648" s="143">
        <f>IF(AZ648=5,G648,0)</f>
        <v>0</v>
      </c>
      <c r="CA648" s="174">
        <v>1</v>
      </c>
      <c r="CB648" s="174">
        <v>1</v>
      </c>
      <c r="CZ648" s="143">
        <v>0</v>
      </c>
    </row>
    <row r="649" spans="1:104" x14ac:dyDescent="0.2">
      <c r="A649" s="175"/>
      <c r="B649" s="177"/>
      <c r="C649" s="241" t="s">
        <v>578</v>
      </c>
      <c r="D649" s="242"/>
      <c r="E649" s="178">
        <v>0</v>
      </c>
      <c r="F649" s="179"/>
      <c r="G649" s="180"/>
      <c r="M649" s="176" t="s">
        <v>578</v>
      </c>
      <c r="O649" s="167"/>
    </row>
    <row r="650" spans="1:104" x14ac:dyDescent="0.2">
      <c r="A650" s="175"/>
      <c r="B650" s="177"/>
      <c r="C650" s="241" t="s">
        <v>579</v>
      </c>
      <c r="D650" s="242"/>
      <c r="E650" s="178">
        <v>0</v>
      </c>
      <c r="F650" s="179"/>
      <c r="G650" s="180"/>
      <c r="M650" s="176" t="s">
        <v>579</v>
      </c>
      <c r="O650" s="167"/>
    </row>
    <row r="651" spans="1:104" x14ac:dyDescent="0.2">
      <c r="A651" s="175"/>
      <c r="B651" s="177"/>
      <c r="C651" s="241" t="s">
        <v>580</v>
      </c>
      <c r="D651" s="242"/>
      <c r="E651" s="178">
        <v>1.5</v>
      </c>
      <c r="F651" s="179"/>
      <c r="G651" s="180"/>
      <c r="M651" s="176" t="s">
        <v>580</v>
      </c>
      <c r="O651" s="167"/>
    </row>
    <row r="652" spans="1:104" x14ac:dyDescent="0.2">
      <c r="A652" s="175"/>
      <c r="B652" s="177"/>
      <c r="C652" s="241" t="s">
        <v>581</v>
      </c>
      <c r="D652" s="242"/>
      <c r="E652" s="178">
        <v>6.96</v>
      </c>
      <c r="F652" s="179"/>
      <c r="G652" s="180"/>
      <c r="M652" s="176" t="s">
        <v>581</v>
      </c>
      <c r="O652" s="167"/>
    </row>
    <row r="653" spans="1:104" x14ac:dyDescent="0.2">
      <c r="A653" s="181"/>
      <c r="B653" s="182" t="s">
        <v>75</v>
      </c>
      <c r="C653" s="183" t="str">
        <f>CONCATENATE(B509," ",C509)</f>
        <v>97 Prorážení otvorů</v>
      </c>
      <c r="D653" s="184"/>
      <c r="E653" s="185"/>
      <c r="F653" s="186"/>
      <c r="G653" s="187">
        <f>SUM(G509:G652)</f>
        <v>0</v>
      </c>
      <c r="O653" s="167">
        <v>4</v>
      </c>
      <c r="BA653" s="188">
        <f>SUM(BA509:BA652)</f>
        <v>0</v>
      </c>
      <c r="BB653" s="188">
        <f>SUM(BB509:BB652)</f>
        <v>0</v>
      </c>
      <c r="BC653" s="188">
        <f>SUM(BC509:BC652)</f>
        <v>0</v>
      </c>
      <c r="BD653" s="188">
        <f>SUM(BD509:BD652)</f>
        <v>0</v>
      </c>
      <c r="BE653" s="188">
        <f>SUM(BE509:BE652)</f>
        <v>0</v>
      </c>
    </row>
    <row r="654" spans="1:104" x14ac:dyDescent="0.2">
      <c r="A654" s="160" t="s">
        <v>72</v>
      </c>
      <c r="B654" s="161" t="s">
        <v>582</v>
      </c>
      <c r="C654" s="162" t="s">
        <v>583</v>
      </c>
      <c r="D654" s="163"/>
      <c r="E654" s="164"/>
      <c r="F654" s="164"/>
      <c r="G654" s="165"/>
      <c r="H654" s="166"/>
      <c r="I654" s="166"/>
      <c r="O654" s="167">
        <v>1</v>
      </c>
    </row>
    <row r="655" spans="1:104" x14ac:dyDescent="0.2">
      <c r="A655" s="168">
        <v>88</v>
      </c>
      <c r="B655" s="169" t="s">
        <v>584</v>
      </c>
      <c r="C655" s="170" t="s">
        <v>585</v>
      </c>
      <c r="D655" s="171" t="s">
        <v>242</v>
      </c>
      <c r="E655" s="172">
        <v>50.466066961999999</v>
      </c>
      <c r="F655" s="172">
        <v>0</v>
      </c>
      <c r="G655" s="173">
        <f>E655*F655</f>
        <v>0</v>
      </c>
      <c r="O655" s="167">
        <v>2</v>
      </c>
      <c r="AA655" s="143">
        <v>7</v>
      </c>
      <c r="AB655" s="143">
        <v>1</v>
      </c>
      <c r="AC655" s="143">
        <v>2</v>
      </c>
      <c r="AZ655" s="143">
        <v>1</v>
      </c>
      <c r="BA655" s="143">
        <f>IF(AZ655=1,G655,0)</f>
        <v>0</v>
      </c>
      <c r="BB655" s="143">
        <f>IF(AZ655=2,G655,0)</f>
        <v>0</v>
      </c>
      <c r="BC655" s="143">
        <f>IF(AZ655=3,G655,0)</f>
        <v>0</v>
      </c>
      <c r="BD655" s="143">
        <f>IF(AZ655=4,G655,0)</f>
        <v>0</v>
      </c>
      <c r="BE655" s="143">
        <f>IF(AZ655=5,G655,0)</f>
        <v>0</v>
      </c>
      <c r="CA655" s="174">
        <v>7</v>
      </c>
      <c r="CB655" s="174">
        <v>1</v>
      </c>
      <c r="CZ655" s="143">
        <v>0</v>
      </c>
    </row>
    <row r="656" spans="1:104" x14ac:dyDescent="0.2">
      <c r="A656" s="181"/>
      <c r="B656" s="182" t="s">
        <v>75</v>
      </c>
      <c r="C656" s="183" t="str">
        <f>CONCATENATE(B654," ",C654)</f>
        <v>99 Staveništní přesun hmot</v>
      </c>
      <c r="D656" s="184"/>
      <c r="E656" s="185"/>
      <c r="F656" s="186"/>
      <c r="G656" s="187">
        <f>SUM(G654:G655)</f>
        <v>0</v>
      </c>
      <c r="O656" s="167">
        <v>4</v>
      </c>
      <c r="BA656" s="188">
        <f>SUM(BA654:BA655)</f>
        <v>0</v>
      </c>
      <c r="BB656" s="188">
        <f>SUM(BB654:BB655)</f>
        <v>0</v>
      </c>
      <c r="BC656" s="188">
        <f>SUM(BC654:BC655)</f>
        <v>0</v>
      </c>
      <c r="BD656" s="188">
        <f>SUM(BD654:BD655)</f>
        <v>0</v>
      </c>
      <c r="BE656" s="188">
        <f>SUM(BE654:BE655)</f>
        <v>0</v>
      </c>
    </row>
    <row r="657" spans="1:104" x14ac:dyDescent="0.2">
      <c r="A657" s="160" t="s">
        <v>72</v>
      </c>
      <c r="B657" s="161" t="s">
        <v>586</v>
      </c>
      <c r="C657" s="162" t="s">
        <v>587</v>
      </c>
      <c r="D657" s="163"/>
      <c r="E657" s="164"/>
      <c r="F657" s="164"/>
      <c r="G657" s="165"/>
      <c r="H657" s="166"/>
      <c r="I657" s="166"/>
      <c r="O657" s="167">
        <v>1</v>
      </c>
    </row>
    <row r="658" spans="1:104" x14ac:dyDescent="0.2">
      <c r="A658" s="168">
        <v>89</v>
      </c>
      <c r="B658" s="169" t="s">
        <v>586</v>
      </c>
      <c r="C658" s="170" t="s">
        <v>588</v>
      </c>
      <c r="D658" s="171" t="s">
        <v>442</v>
      </c>
      <c r="E658" s="172">
        <v>1</v>
      </c>
      <c r="F658" s="172">
        <v>0</v>
      </c>
      <c r="G658" s="173">
        <f>E658*F658</f>
        <v>0</v>
      </c>
      <c r="O658" s="167">
        <v>2</v>
      </c>
      <c r="AA658" s="143">
        <v>12</v>
      </c>
      <c r="AB658" s="143">
        <v>0</v>
      </c>
      <c r="AC658" s="143">
        <v>171</v>
      </c>
      <c r="AZ658" s="143">
        <v>2</v>
      </c>
      <c r="BA658" s="143">
        <f>IF(AZ658=1,G658,0)</f>
        <v>0</v>
      </c>
      <c r="BB658" s="143">
        <f>IF(AZ658=2,G658,0)</f>
        <v>0</v>
      </c>
      <c r="BC658" s="143">
        <f>IF(AZ658=3,G658,0)</f>
        <v>0</v>
      </c>
      <c r="BD658" s="143">
        <f>IF(AZ658=4,G658,0)</f>
        <v>0</v>
      </c>
      <c r="BE658" s="143">
        <f>IF(AZ658=5,G658,0)</f>
        <v>0</v>
      </c>
      <c r="CA658" s="174">
        <v>12</v>
      </c>
      <c r="CB658" s="174">
        <v>0</v>
      </c>
      <c r="CZ658" s="143">
        <v>0</v>
      </c>
    </row>
    <row r="659" spans="1:104" x14ac:dyDescent="0.2">
      <c r="A659" s="181"/>
      <c r="B659" s="182" t="s">
        <v>75</v>
      </c>
      <c r="C659" s="183" t="str">
        <f>CONCATENATE(B657," ",C657)</f>
        <v>720 Zdravotechnická instalace</v>
      </c>
      <c r="D659" s="184"/>
      <c r="E659" s="185"/>
      <c r="F659" s="186"/>
      <c r="G659" s="187">
        <f>SUM(G657:G658)</f>
        <v>0</v>
      </c>
      <c r="O659" s="167">
        <v>4</v>
      </c>
      <c r="BA659" s="188">
        <f>SUM(BA657:BA658)</f>
        <v>0</v>
      </c>
      <c r="BB659" s="188">
        <f>SUM(BB657:BB658)</f>
        <v>0</v>
      </c>
      <c r="BC659" s="188">
        <f>SUM(BC657:BC658)</f>
        <v>0</v>
      </c>
      <c r="BD659" s="188">
        <f>SUM(BD657:BD658)</f>
        <v>0</v>
      </c>
      <c r="BE659" s="188">
        <f>SUM(BE657:BE658)</f>
        <v>0</v>
      </c>
    </row>
    <row r="660" spans="1:104" x14ac:dyDescent="0.2">
      <c r="A660" s="160" t="s">
        <v>72</v>
      </c>
      <c r="B660" s="161" t="s">
        <v>589</v>
      </c>
      <c r="C660" s="162" t="s">
        <v>590</v>
      </c>
      <c r="D660" s="163"/>
      <c r="E660" s="164"/>
      <c r="F660" s="164"/>
      <c r="G660" s="165"/>
      <c r="H660" s="166"/>
      <c r="I660" s="166"/>
      <c r="O660" s="167">
        <v>1</v>
      </c>
    </row>
    <row r="661" spans="1:104" x14ac:dyDescent="0.2">
      <c r="A661" s="168">
        <v>90</v>
      </c>
      <c r="B661" s="169" t="s">
        <v>589</v>
      </c>
      <c r="C661" s="170" t="s">
        <v>591</v>
      </c>
      <c r="D661" s="171" t="s">
        <v>592</v>
      </c>
      <c r="E661" s="172">
        <v>1</v>
      </c>
      <c r="F661" s="172">
        <v>0</v>
      </c>
      <c r="G661" s="173">
        <f>E661*F661</f>
        <v>0</v>
      </c>
      <c r="O661" s="167">
        <v>2</v>
      </c>
      <c r="AA661" s="143">
        <v>12</v>
      </c>
      <c r="AB661" s="143">
        <v>0</v>
      </c>
      <c r="AC661" s="143">
        <v>172</v>
      </c>
      <c r="AZ661" s="143">
        <v>2</v>
      </c>
      <c r="BA661" s="143">
        <f>IF(AZ661=1,G661,0)</f>
        <v>0</v>
      </c>
      <c r="BB661" s="143">
        <f>IF(AZ661=2,G661,0)</f>
        <v>0</v>
      </c>
      <c r="BC661" s="143">
        <f>IF(AZ661=3,G661,0)</f>
        <v>0</v>
      </c>
      <c r="BD661" s="143">
        <f>IF(AZ661=4,G661,0)</f>
        <v>0</v>
      </c>
      <c r="BE661" s="143">
        <f>IF(AZ661=5,G661,0)</f>
        <v>0</v>
      </c>
      <c r="CA661" s="174">
        <v>12</v>
      </c>
      <c r="CB661" s="174">
        <v>0</v>
      </c>
      <c r="CZ661" s="143">
        <v>0</v>
      </c>
    </row>
    <row r="662" spans="1:104" x14ac:dyDescent="0.2">
      <c r="A662" s="181"/>
      <c r="B662" s="182" t="s">
        <v>75</v>
      </c>
      <c r="C662" s="183" t="str">
        <f>CONCATENATE(B660," ",C660)</f>
        <v>730 Ústřední vytápění</v>
      </c>
      <c r="D662" s="184"/>
      <c r="E662" s="185"/>
      <c r="F662" s="186"/>
      <c r="G662" s="187">
        <f>SUM(G660:G661)</f>
        <v>0</v>
      </c>
      <c r="O662" s="167">
        <v>4</v>
      </c>
      <c r="BA662" s="188">
        <f>SUM(BA660:BA661)</f>
        <v>0</v>
      </c>
      <c r="BB662" s="188">
        <f>SUM(BB660:BB661)</f>
        <v>0</v>
      </c>
      <c r="BC662" s="188">
        <f>SUM(BC660:BC661)</f>
        <v>0</v>
      </c>
      <c r="BD662" s="188">
        <f>SUM(BD660:BD661)</f>
        <v>0</v>
      </c>
      <c r="BE662" s="188">
        <f>SUM(BE660:BE661)</f>
        <v>0</v>
      </c>
    </row>
    <row r="663" spans="1:104" x14ac:dyDescent="0.2">
      <c r="A663" s="160" t="s">
        <v>72</v>
      </c>
      <c r="B663" s="161" t="s">
        <v>593</v>
      </c>
      <c r="C663" s="162" t="s">
        <v>594</v>
      </c>
      <c r="D663" s="163"/>
      <c r="E663" s="164"/>
      <c r="F663" s="164"/>
      <c r="G663" s="165"/>
      <c r="H663" s="166"/>
      <c r="I663" s="166"/>
      <c r="O663" s="167">
        <v>1</v>
      </c>
    </row>
    <row r="664" spans="1:104" ht="33.75" x14ac:dyDescent="0.2">
      <c r="A664" s="168">
        <v>91</v>
      </c>
      <c r="B664" s="169" t="s">
        <v>595</v>
      </c>
      <c r="C664" s="170" t="s">
        <v>905</v>
      </c>
      <c r="D664" s="171" t="s">
        <v>230</v>
      </c>
      <c r="E664" s="172">
        <v>1</v>
      </c>
      <c r="F664" s="172"/>
      <c r="G664" s="173">
        <f>E664*F664</f>
        <v>0</v>
      </c>
      <c r="O664" s="167">
        <v>2</v>
      </c>
      <c r="AA664" s="143">
        <v>12</v>
      </c>
      <c r="AB664" s="143">
        <v>0</v>
      </c>
      <c r="AC664" s="143">
        <v>55</v>
      </c>
      <c r="AZ664" s="143">
        <v>2</v>
      </c>
      <c r="BA664" s="143">
        <f>IF(AZ664=1,G664,0)</f>
        <v>0</v>
      </c>
      <c r="BB664" s="143">
        <f>IF(AZ664=2,G664,0)</f>
        <v>0</v>
      </c>
      <c r="BC664" s="143">
        <f>IF(AZ664=3,G664,0)</f>
        <v>0</v>
      </c>
      <c r="BD664" s="143">
        <f>IF(AZ664=4,G664,0)</f>
        <v>0</v>
      </c>
      <c r="BE664" s="143">
        <f>IF(AZ664=5,G664,0)</f>
        <v>0</v>
      </c>
      <c r="CA664" s="174">
        <v>12</v>
      </c>
      <c r="CB664" s="174">
        <v>0</v>
      </c>
      <c r="CZ664" s="143">
        <v>0</v>
      </c>
    </row>
    <row r="665" spans="1:104" ht="22.5" x14ac:dyDescent="0.2">
      <c r="A665" s="175"/>
      <c r="B665" s="177"/>
      <c r="C665" s="241" t="s">
        <v>596</v>
      </c>
      <c r="D665" s="242"/>
      <c r="E665" s="178">
        <v>0</v>
      </c>
      <c r="F665" s="179"/>
      <c r="G665" s="180"/>
      <c r="M665" s="176" t="s">
        <v>596</v>
      </c>
      <c r="O665" s="167"/>
    </row>
    <row r="666" spans="1:104" x14ac:dyDescent="0.2">
      <c r="A666" s="175"/>
      <c r="B666" s="177"/>
      <c r="C666" s="241" t="s">
        <v>597</v>
      </c>
      <c r="D666" s="242"/>
      <c r="E666" s="178">
        <v>1</v>
      </c>
      <c r="F666" s="179"/>
      <c r="G666" s="180"/>
      <c r="M666" s="176" t="s">
        <v>597</v>
      </c>
      <c r="O666" s="167"/>
    </row>
    <row r="667" spans="1:104" ht="22.5" x14ac:dyDescent="0.2">
      <c r="A667" s="168">
        <v>92</v>
      </c>
      <c r="B667" s="169" t="s">
        <v>598</v>
      </c>
      <c r="C667" s="170" t="s">
        <v>599</v>
      </c>
      <c r="D667" s="171" t="s">
        <v>230</v>
      </c>
      <c r="E667" s="172">
        <v>1</v>
      </c>
      <c r="F667" s="172">
        <v>0</v>
      </c>
      <c r="G667" s="173">
        <f>E667*F667</f>
        <v>0</v>
      </c>
      <c r="O667" s="167">
        <v>2</v>
      </c>
      <c r="AA667" s="143">
        <v>12</v>
      </c>
      <c r="AB667" s="143">
        <v>0</v>
      </c>
      <c r="AC667" s="143">
        <v>51</v>
      </c>
      <c r="AZ667" s="143">
        <v>2</v>
      </c>
      <c r="BA667" s="143">
        <f>IF(AZ667=1,G667,0)</f>
        <v>0</v>
      </c>
      <c r="BB667" s="143">
        <f>IF(AZ667=2,G667,0)</f>
        <v>0</v>
      </c>
      <c r="BC667" s="143">
        <f>IF(AZ667=3,G667,0)</f>
        <v>0</v>
      </c>
      <c r="BD667" s="143">
        <f>IF(AZ667=4,G667,0)</f>
        <v>0</v>
      </c>
      <c r="BE667" s="143">
        <f>IF(AZ667=5,G667,0)</f>
        <v>0</v>
      </c>
      <c r="CA667" s="174">
        <v>12</v>
      </c>
      <c r="CB667" s="174">
        <v>0</v>
      </c>
      <c r="CZ667" s="143">
        <v>0</v>
      </c>
    </row>
    <row r="668" spans="1:104" x14ac:dyDescent="0.2">
      <c r="A668" s="175"/>
      <c r="B668" s="177"/>
      <c r="C668" s="241" t="s">
        <v>600</v>
      </c>
      <c r="D668" s="242"/>
      <c r="E668" s="178">
        <v>0</v>
      </c>
      <c r="F668" s="179"/>
      <c r="G668" s="180"/>
      <c r="M668" s="176" t="s">
        <v>600</v>
      </c>
      <c r="O668" s="167"/>
    </row>
    <row r="669" spans="1:104" x14ac:dyDescent="0.2">
      <c r="A669" s="175"/>
      <c r="B669" s="177"/>
      <c r="C669" s="241" t="s">
        <v>601</v>
      </c>
      <c r="D669" s="242"/>
      <c r="E669" s="178">
        <v>1</v>
      </c>
      <c r="F669" s="179"/>
      <c r="G669" s="180"/>
      <c r="M669" s="176" t="s">
        <v>601</v>
      </c>
      <c r="O669" s="167"/>
    </row>
    <row r="670" spans="1:104" ht="22.5" x14ac:dyDescent="0.2">
      <c r="A670" s="168">
        <v>93</v>
      </c>
      <c r="B670" s="169" t="s">
        <v>602</v>
      </c>
      <c r="C670" s="170" t="s">
        <v>599</v>
      </c>
      <c r="D670" s="171" t="s">
        <v>230</v>
      </c>
      <c r="E670" s="172">
        <v>1</v>
      </c>
      <c r="F670" s="172">
        <v>0</v>
      </c>
      <c r="G670" s="173">
        <f>E670*F670</f>
        <v>0</v>
      </c>
      <c r="O670" s="167">
        <v>2</v>
      </c>
      <c r="AA670" s="143">
        <v>12</v>
      </c>
      <c r="AB670" s="143">
        <v>0</v>
      </c>
      <c r="AC670" s="143">
        <v>87</v>
      </c>
      <c r="AZ670" s="143">
        <v>2</v>
      </c>
      <c r="BA670" s="143">
        <f>IF(AZ670=1,G670,0)</f>
        <v>0</v>
      </c>
      <c r="BB670" s="143">
        <f>IF(AZ670=2,G670,0)</f>
        <v>0</v>
      </c>
      <c r="BC670" s="143">
        <f>IF(AZ670=3,G670,0)</f>
        <v>0</v>
      </c>
      <c r="BD670" s="143">
        <f>IF(AZ670=4,G670,0)</f>
        <v>0</v>
      </c>
      <c r="BE670" s="143">
        <f>IF(AZ670=5,G670,0)</f>
        <v>0</v>
      </c>
      <c r="CA670" s="174">
        <v>12</v>
      </c>
      <c r="CB670" s="174">
        <v>0</v>
      </c>
      <c r="CZ670" s="143">
        <v>0</v>
      </c>
    </row>
    <row r="671" spans="1:104" x14ac:dyDescent="0.2">
      <c r="A671" s="175"/>
      <c r="B671" s="177"/>
      <c r="C671" s="241" t="s">
        <v>603</v>
      </c>
      <c r="D671" s="242"/>
      <c r="E671" s="178">
        <v>0</v>
      </c>
      <c r="F671" s="179"/>
      <c r="G671" s="180"/>
      <c r="M671" s="176" t="s">
        <v>603</v>
      </c>
      <c r="O671" s="167"/>
    </row>
    <row r="672" spans="1:104" x14ac:dyDescent="0.2">
      <c r="A672" s="175"/>
      <c r="B672" s="177"/>
      <c r="C672" s="241" t="s">
        <v>601</v>
      </c>
      <c r="D672" s="242"/>
      <c r="E672" s="178">
        <v>1</v>
      </c>
      <c r="F672" s="179"/>
      <c r="G672" s="180"/>
      <c r="M672" s="176" t="s">
        <v>601</v>
      </c>
      <c r="O672" s="167"/>
    </row>
    <row r="673" spans="1:104" ht="22.5" x14ac:dyDescent="0.2">
      <c r="A673" s="168">
        <v>94</v>
      </c>
      <c r="B673" s="169" t="s">
        <v>604</v>
      </c>
      <c r="C673" s="170" t="s">
        <v>605</v>
      </c>
      <c r="D673" s="171" t="s">
        <v>230</v>
      </c>
      <c r="E673" s="172">
        <v>1</v>
      </c>
      <c r="F673" s="172">
        <v>0</v>
      </c>
      <c r="G673" s="173">
        <f>E673*F673</f>
        <v>0</v>
      </c>
      <c r="O673" s="167">
        <v>2</v>
      </c>
      <c r="AA673" s="143">
        <v>12</v>
      </c>
      <c r="AB673" s="143">
        <v>0</v>
      </c>
      <c r="AC673" s="143">
        <v>88</v>
      </c>
      <c r="AZ673" s="143">
        <v>2</v>
      </c>
      <c r="BA673" s="143">
        <f>IF(AZ673=1,G673,0)</f>
        <v>0</v>
      </c>
      <c r="BB673" s="143">
        <f>IF(AZ673=2,G673,0)</f>
        <v>0</v>
      </c>
      <c r="BC673" s="143">
        <f>IF(AZ673=3,G673,0)</f>
        <v>0</v>
      </c>
      <c r="BD673" s="143">
        <f>IF(AZ673=4,G673,0)</f>
        <v>0</v>
      </c>
      <c r="BE673" s="143">
        <f>IF(AZ673=5,G673,0)</f>
        <v>0</v>
      </c>
      <c r="CA673" s="174">
        <v>12</v>
      </c>
      <c r="CB673" s="174">
        <v>0</v>
      </c>
      <c r="CZ673" s="143">
        <v>0</v>
      </c>
    </row>
    <row r="674" spans="1:104" ht="22.5" x14ac:dyDescent="0.2">
      <c r="A674" s="175"/>
      <c r="B674" s="177"/>
      <c r="C674" s="241" t="s">
        <v>606</v>
      </c>
      <c r="D674" s="242"/>
      <c r="E674" s="178">
        <v>0</v>
      </c>
      <c r="F674" s="179"/>
      <c r="G674" s="180"/>
      <c r="M674" s="176" t="s">
        <v>606</v>
      </c>
      <c r="O674" s="167"/>
    </row>
    <row r="675" spans="1:104" x14ac:dyDescent="0.2">
      <c r="A675" s="175"/>
      <c r="B675" s="177"/>
      <c r="C675" s="241" t="s">
        <v>601</v>
      </c>
      <c r="D675" s="242"/>
      <c r="E675" s="178">
        <v>1</v>
      </c>
      <c r="F675" s="179"/>
      <c r="G675" s="180"/>
      <c r="M675" s="176" t="s">
        <v>601</v>
      </c>
      <c r="O675" s="167"/>
    </row>
    <row r="676" spans="1:104" ht="22.5" x14ac:dyDescent="0.2">
      <c r="A676" s="168">
        <v>95</v>
      </c>
      <c r="B676" s="169" t="s">
        <v>607</v>
      </c>
      <c r="C676" s="170" t="s">
        <v>608</v>
      </c>
      <c r="D676" s="171" t="s">
        <v>91</v>
      </c>
      <c r="E676" s="172">
        <v>18.3291</v>
      </c>
      <c r="F676" s="172">
        <v>0</v>
      </c>
      <c r="G676" s="173">
        <f>E676*F676</f>
        <v>0</v>
      </c>
      <c r="O676" s="167">
        <v>2</v>
      </c>
      <c r="AA676" s="143">
        <v>12</v>
      </c>
      <c r="AB676" s="143">
        <v>0</v>
      </c>
      <c r="AC676" s="143">
        <v>129</v>
      </c>
      <c r="AZ676" s="143">
        <v>2</v>
      </c>
      <c r="BA676" s="143">
        <f>IF(AZ676=1,G676,0)</f>
        <v>0</v>
      </c>
      <c r="BB676" s="143">
        <f>IF(AZ676=2,G676,0)</f>
        <v>0</v>
      </c>
      <c r="BC676" s="143">
        <f>IF(AZ676=3,G676,0)</f>
        <v>0</v>
      </c>
      <c r="BD676" s="143">
        <f>IF(AZ676=4,G676,0)</f>
        <v>0</v>
      </c>
      <c r="BE676" s="143">
        <f>IF(AZ676=5,G676,0)</f>
        <v>0</v>
      </c>
      <c r="CA676" s="174">
        <v>12</v>
      </c>
      <c r="CB676" s="174">
        <v>0</v>
      </c>
      <c r="CZ676" s="143">
        <v>0</v>
      </c>
    </row>
    <row r="677" spans="1:104" x14ac:dyDescent="0.2">
      <c r="A677" s="175"/>
      <c r="B677" s="177"/>
      <c r="C677" s="241" t="s">
        <v>609</v>
      </c>
      <c r="D677" s="242"/>
      <c r="E677" s="178">
        <v>0</v>
      </c>
      <c r="F677" s="179"/>
      <c r="G677" s="180"/>
      <c r="M677" s="176" t="s">
        <v>609</v>
      </c>
      <c r="O677" s="167"/>
    </row>
    <row r="678" spans="1:104" ht="22.5" x14ac:dyDescent="0.2">
      <c r="A678" s="175"/>
      <c r="B678" s="177"/>
      <c r="C678" s="241" t="s">
        <v>610</v>
      </c>
      <c r="D678" s="242"/>
      <c r="E678" s="178">
        <v>15.5535</v>
      </c>
      <c r="F678" s="179"/>
      <c r="G678" s="180"/>
      <c r="M678" s="176" t="s">
        <v>610</v>
      </c>
      <c r="O678" s="167"/>
    </row>
    <row r="679" spans="1:104" ht="22.5" x14ac:dyDescent="0.2">
      <c r="A679" s="175"/>
      <c r="B679" s="177"/>
      <c r="C679" s="241" t="s">
        <v>611</v>
      </c>
      <c r="D679" s="242"/>
      <c r="E679" s="178">
        <v>2.7757000000000001</v>
      </c>
      <c r="F679" s="179"/>
      <c r="G679" s="180"/>
      <c r="M679" s="176" t="s">
        <v>611</v>
      </c>
      <c r="O679" s="167"/>
    </row>
    <row r="680" spans="1:104" x14ac:dyDescent="0.2">
      <c r="A680" s="168">
        <v>96</v>
      </c>
      <c r="B680" s="169" t="s">
        <v>612</v>
      </c>
      <c r="C680" s="170" t="s">
        <v>613</v>
      </c>
      <c r="D680" s="171" t="s">
        <v>91</v>
      </c>
      <c r="E680" s="172">
        <v>22.5</v>
      </c>
      <c r="F680" s="172"/>
      <c r="G680" s="173">
        <f>E680*F680</f>
        <v>0</v>
      </c>
      <c r="O680" s="167">
        <v>2</v>
      </c>
      <c r="AA680" s="143">
        <v>12</v>
      </c>
      <c r="AB680" s="143">
        <v>0</v>
      </c>
      <c r="AC680" s="143">
        <v>130</v>
      </c>
      <c r="AZ680" s="143">
        <v>2</v>
      </c>
      <c r="BA680" s="143">
        <f>IF(AZ680=1,G680,0)</f>
        <v>0</v>
      </c>
      <c r="BB680" s="143">
        <f>IF(AZ680=2,G680,0)</f>
        <v>0</v>
      </c>
      <c r="BC680" s="143">
        <f>IF(AZ680=3,G680,0)</f>
        <v>0</v>
      </c>
      <c r="BD680" s="143">
        <f>IF(AZ680=4,G680,0)</f>
        <v>0</v>
      </c>
      <c r="BE680" s="143">
        <f>IF(AZ680=5,G680,0)</f>
        <v>0</v>
      </c>
      <c r="CA680" s="174">
        <v>12</v>
      </c>
      <c r="CB680" s="174">
        <v>0</v>
      </c>
      <c r="CZ680" s="143">
        <v>0</v>
      </c>
    </row>
    <row r="681" spans="1:104" ht="22.5" x14ac:dyDescent="0.2">
      <c r="A681" s="175"/>
      <c r="B681" s="177"/>
      <c r="C681" s="241" t="s">
        <v>614</v>
      </c>
      <c r="D681" s="242"/>
      <c r="E681" s="178">
        <v>22.5</v>
      </c>
      <c r="F681" s="179"/>
      <c r="G681" s="180"/>
      <c r="M681" s="176" t="s">
        <v>614</v>
      </c>
      <c r="O681" s="167"/>
    </row>
    <row r="682" spans="1:104" x14ac:dyDescent="0.2">
      <c r="A682" s="168">
        <v>97</v>
      </c>
      <c r="B682" s="169" t="s">
        <v>615</v>
      </c>
      <c r="C682" s="170" t="s">
        <v>616</v>
      </c>
      <c r="D682" s="171" t="s">
        <v>442</v>
      </c>
      <c r="E682" s="172">
        <v>1</v>
      </c>
      <c r="F682" s="172"/>
      <c r="G682" s="173">
        <f>E682*F682</f>
        <v>0</v>
      </c>
      <c r="O682" s="167">
        <v>2</v>
      </c>
      <c r="AA682" s="143">
        <v>12</v>
      </c>
      <c r="AB682" s="143">
        <v>0</v>
      </c>
      <c r="AC682" s="143">
        <v>20</v>
      </c>
      <c r="AZ682" s="143">
        <v>2</v>
      </c>
      <c r="BA682" s="143">
        <f>IF(AZ682=1,G682,0)</f>
        <v>0</v>
      </c>
      <c r="BB682" s="143">
        <f>IF(AZ682=2,G682,0)</f>
        <v>0</v>
      </c>
      <c r="BC682" s="143">
        <f>IF(AZ682=3,G682,0)</f>
        <v>0</v>
      </c>
      <c r="BD682" s="143">
        <f>IF(AZ682=4,G682,0)</f>
        <v>0</v>
      </c>
      <c r="BE682" s="143">
        <f>IF(AZ682=5,G682,0)</f>
        <v>0</v>
      </c>
      <c r="CA682" s="174">
        <v>12</v>
      </c>
      <c r="CB682" s="174">
        <v>0</v>
      </c>
      <c r="CZ682" s="143">
        <v>0</v>
      </c>
    </row>
    <row r="683" spans="1:104" x14ac:dyDescent="0.2">
      <c r="A683" s="181"/>
      <c r="B683" s="182" t="s">
        <v>75</v>
      </c>
      <c r="C683" s="183" t="str">
        <f>CONCATENATE(B663," ",C663)</f>
        <v>766 Konstrukce truhlářské</v>
      </c>
      <c r="D683" s="184"/>
      <c r="E683" s="185"/>
      <c r="F683" s="186"/>
      <c r="G683" s="187">
        <f>SUM(G663:G682)</f>
        <v>0</v>
      </c>
      <c r="O683" s="167">
        <v>4</v>
      </c>
      <c r="BA683" s="188">
        <f>SUM(BA663:BA682)</f>
        <v>0</v>
      </c>
      <c r="BB683" s="188">
        <f>SUM(BB663:BB682)</f>
        <v>0</v>
      </c>
      <c r="BC683" s="188">
        <f>SUM(BC663:BC682)</f>
        <v>0</v>
      </c>
      <c r="BD683" s="188">
        <f>SUM(BD663:BD682)</f>
        <v>0</v>
      </c>
      <c r="BE683" s="188">
        <f>SUM(BE663:BE682)</f>
        <v>0</v>
      </c>
    </row>
    <row r="684" spans="1:104" x14ac:dyDescent="0.2">
      <c r="A684" s="160" t="s">
        <v>72</v>
      </c>
      <c r="B684" s="161" t="s">
        <v>617</v>
      </c>
      <c r="C684" s="162" t="s">
        <v>618</v>
      </c>
      <c r="D684" s="163"/>
      <c r="E684" s="164"/>
      <c r="F684" s="164"/>
      <c r="G684" s="165"/>
      <c r="H684" s="166"/>
      <c r="I684" s="166"/>
      <c r="O684" s="167">
        <v>1</v>
      </c>
    </row>
    <row r="685" spans="1:104" x14ac:dyDescent="0.2">
      <c r="A685" s="168">
        <v>98</v>
      </c>
      <c r="B685" s="169" t="s">
        <v>619</v>
      </c>
      <c r="C685" s="170" t="s">
        <v>620</v>
      </c>
      <c r="D685" s="171" t="s">
        <v>230</v>
      </c>
      <c r="E685" s="172">
        <v>1</v>
      </c>
      <c r="F685" s="172"/>
      <c r="G685" s="173">
        <f>E685*F685</f>
        <v>0</v>
      </c>
      <c r="O685" s="167">
        <v>2</v>
      </c>
      <c r="AA685" s="143">
        <v>1</v>
      </c>
      <c r="AB685" s="143">
        <v>7</v>
      </c>
      <c r="AC685" s="143">
        <v>7</v>
      </c>
      <c r="AZ685" s="143">
        <v>2</v>
      </c>
      <c r="BA685" s="143">
        <f>IF(AZ685=1,G685,0)</f>
        <v>0</v>
      </c>
      <c r="BB685" s="143">
        <f>IF(AZ685=2,G685,0)</f>
        <v>0</v>
      </c>
      <c r="BC685" s="143">
        <f>IF(AZ685=3,G685,0)</f>
        <v>0</v>
      </c>
      <c r="BD685" s="143">
        <f>IF(AZ685=4,G685,0)</f>
        <v>0</v>
      </c>
      <c r="BE685" s="143">
        <f>IF(AZ685=5,G685,0)</f>
        <v>0</v>
      </c>
      <c r="CA685" s="174">
        <v>1</v>
      </c>
      <c r="CB685" s="174">
        <v>7</v>
      </c>
      <c r="CZ685" s="143">
        <v>0</v>
      </c>
    </row>
    <row r="686" spans="1:104" x14ac:dyDescent="0.2">
      <c r="A686" s="168">
        <v>99</v>
      </c>
      <c r="B686" s="169" t="s">
        <v>621</v>
      </c>
      <c r="C686" s="170" t="s">
        <v>622</v>
      </c>
      <c r="D686" s="171" t="s">
        <v>230</v>
      </c>
      <c r="E686" s="172">
        <v>5</v>
      </c>
      <c r="F686" s="172"/>
      <c r="G686" s="173">
        <f>E686*F686</f>
        <v>0</v>
      </c>
      <c r="O686" s="167">
        <v>2</v>
      </c>
      <c r="AA686" s="143">
        <v>12</v>
      </c>
      <c r="AB686" s="143">
        <v>0</v>
      </c>
      <c r="AC686" s="143">
        <v>132</v>
      </c>
      <c r="AZ686" s="143">
        <v>2</v>
      </c>
      <c r="BA686" s="143">
        <f>IF(AZ686=1,G686,0)</f>
        <v>0</v>
      </c>
      <c r="BB686" s="143">
        <f>IF(AZ686=2,G686,0)</f>
        <v>0</v>
      </c>
      <c r="BC686" s="143">
        <f>IF(AZ686=3,G686,0)</f>
        <v>0</v>
      </c>
      <c r="BD686" s="143">
        <f>IF(AZ686=4,G686,0)</f>
        <v>0</v>
      </c>
      <c r="BE686" s="143">
        <f>IF(AZ686=5,G686,0)</f>
        <v>0</v>
      </c>
      <c r="CA686" s="174">
        <v>12</v>
      </c>
      <c r="CB686" s="174">
        <v>0</v>
      </c>
      <c r="CZ686" s="143">
        <v>0</v>
      </c>
    </row>
    <row r="687" spans="1:104" x14ac:dyDescent="0.2">
      <c r="A687" s="175"/>
      <c r="B687" s="177"/>
      <c r="C687" s="241" t="s">
        <v>623</v>
      </c>
      <c r="D687" s="242"/>
      <c r="E687" s="178">
        <v>0</v>
      </c>
      <c r="F687" s="179"/>
      <c r="G687" s="180"/>
      <c r="M687" s="176" t="s">
        <v>623</v>
      </c>
      <c r="O687" s="167"/>
    </row>
    <row r="688" spans="1:104" x14ac:dyDescent="0.2">
      <c r="A688" s="175"/>
      <c r="B688" s="177"/>
      <c r="C688" s="241" t="s">
        <v>624</v>
      </c>
      <c r="D688" s="242"/>
      <c r="E688" s="178">
        <v>5</v>
      </c>
      <c r="F688" s="179"/>
      <c r="G688" s="180"/>
      <c r="M688" s="176" t="s">
        <v>624</v>
      </c>
      <c r="O688" s="167"/>
    </row>
    <row r="689" spans="1:104" ht="22.5" x14ac:dyDescent="0.2">
      <c r="A689" s="168">
        <v>100</v>
      </c>
      <c r="B689" s="169" t="s">
        <v>625</v>
      </c>
      <c r="C689" s="170" t="s">
        <v>626</v>
      </c>
      <c r="D689" s="171" t="s">
        <v>230</v>
      </c>
      <c r="E689" s="172">
        <v>3</v>
      </c>
      <c r="F689" s="172">
        <v>0</v>
      </c>
      <c r="G689" s="173">
        <f>E689*F689</f>
        <v>0</v>
      </c>
      <c r="O689" s="167">
        <v>2</v>
      </c>
      <c r="AA689" s="143">
        <v>12</v>
      </c>
      <c r="AB689" s="143">
        <v>0</v>
      </c>
      <c r="AC689" s="143">
        <v>135</v>
      </c>
      <c r="AZ689" s="143">
        <v>2</v>
      </c>
      <c r="BA689" s="143">
        <f>IF(AZ689=1,G689,0)</f>
        <v>0</v>
      </c>
      <c r="BB689" s="143">
        <f>IF(AZ689=2,G689,0)</f>
        <v>0</v>
      </c>
      <c r="BC689" s="143">
        <f>IF(AZ689=3,G689,0)</f>
        <v>0</v>
      </c>
      <c r="BD689" s="143">
        <f>IF(AZ689=4,G689,0)</f>
        <v>0</v>
      </c>
      <c r="BE689" s="143">
        <f>IF(AZ689=5,G689,0)</f>
        <v>0</v>
      </c>
      <c r="CA689" s="174">
        <v>12</v>
      </c>
      <c r="CB689" s="174">
        <v>0</v>
      </c>
      <c r="CZ689" s="143">
        <v>0</v>
      </c>
    </row>
    <row r="690" spans="1:104" x14ac:dyDescent="0.2">
      <c r="A690" s="175"/>
      <c r="B690" s="177"/>
      <c r="C690" s="241" t="s">
        <v>627</v>
      </c>
      <c r="D690" s="242"/>
      <c r="E690" s="178">
        <v>0</v>
      </c>
      <c r="F690" s="179"/>
      <c r="G690" s="180"/>
      <c r="M690" s="176" t="s">
        <v>627</v>
      </c>
      <c r="O690" s="167"/>
    </row>
    <row r="691" spans="1:104" x14ac:dyDescent="0.2">
      <c r="A691" s="175"/>
      <c r="B691" s="177"/>
      <c r="C691" s="241" t="s">
        <v>628</v>
      </c>
      <c r="D691" s="242"/>
      <c r="E691" s="178">
        <v>0</v>
      </c>
      <c r="F691" s="179"/>
      <c r="G691" s="180"/>
      <c r="M691" s="176" t="s">
        <v>628</v>
      </c>
      <c r="O691" s="167"/>
    </row>
    <row r="692" spans="1:104" x14ac:dyDescent="0.2">
      <c r="A692" s="175"/>
      <c r="B692" s="177"/>
      <c r="C692" s="241" t="s">
        <v>629</v>
      </c>
      <c r="D692" s="242"/>
      <c r="E692" s="178">
        <v>2</v>
      </c>
      <c r="F692" s="179"/>
      <c r="G692" s="180"/>
      <c r="M692" s="176" t="s">
        <v>629</v>
      </c>
      <c r="O692" s="167"/>
    </row>
    <row r="693" spans="1:104" x14ac:dyDescent="0.2">
      <c r="A693" s="175"/>
      <c r="B693" s="177"/>
      <c r="C693" s="241" t="s">
        <v>630</v>
      </c>
      <c r="D693" s="242"/>
      <c r="E693" s="178">
        <v>0</v>
      </c>
      <c r="F693" s="179"/>
      <c r="G693" s="180"/>
      <c r="M693" s="176" t="s">
        <v>630</v>
      </c>
      <c r="O693" s="167"/>
    </row>
    <row r="694" spans="1:104" x14ac:dyDescent="0.2">
      <c r="A694" s="175"/>
      <c r="B694" s="177"/>
      <c r="C694" s="241" t="s">
        <v>601</v>
      </c>
      <c r="D694" s="242"/>
      <c r="E694" s="178">
        <v>1</v>
      </c>
      <c r="F694" s="179"/>
      <c r="G694" s="180"/>
      <c r="M694" s="176" t="s">
        <v>601</v>
      </c>
      <c r="O694" s="167"/>
    </row>
    <row r="695" spans="1:104" ht="22.5" x14ac:dyDescent="0.2">
      <c r="A695" s="168">
        <v>101</v>
      </c>
      <c r="B695" s="169" t="s">
        <v>631</v>
      </c>
      <c r="C695" s="170" t="s">
        <v>632</v>
      </c>
      <c r="D695" s="171" t="s">
        <v>230</v>
      </c>
      <c r="E695" s="172">
        <v>1</v>
      </c>
      <c r="F695" s="172">
        <v>0</v>
      </c>
      <c r="G695" s="173">
        <f>E695*F695</f>
        <v>0</v>
      </c>
      <c r="O695" s="167">
        <v>2</v>
      </c>
      <c r="AA695" s="143">
        <v>12</v>
      </c>
      <c r="AB695" s="143">
        <v>0</v>
      </c>
      <c r="AC695" s="143">
        <v>136</v>
      </c>
      <c r="AZ695" s="143">
        <v>2</v>
      </c>
      <c r="BA695" s="143">
        <f>IF(AZ695=1,G695,0)</f>
        <v>0</v>
      </c>
      <c r="BB695" s="143">
        <f>IF(AZ695=2,G695,0)</f>
        <v>0</v>
      </c>
      <c r="BC695" s="143">
        <f>IF(AZ695=3,G695,0)</f>
        <v>0</v>
      </c>
      <c r="BD695" s="143">
        <f>IF(AZ695=4,G695,0)</f>
        <v>0</v>
      </c>
      <c r="BE695" s="143">
        <f>IF(AZ695=5,G695,0)</f>
        <v>0</v>
      </c>
      <c r="CA695" s="174">
        <v>12</v>
      </c>
      <c r="CB695" s="174">
        <v>0</v>
      </c>
      <c r="CZ695" s="143">
        <v>0</v>
      </c>
    </row>
    <row r="696" spans="1:104" x14ac:dyDescent="0.2">
      <c r="A696" s="175"/>
      <c r="B696" s="177"/>
      <c r="C696" s="241" t="s">
        <v>627</v>
      </c>
      <c r="D696" s="242"/>
      <c r="E696" s="178">
        <v>0</v>
      </c>
      <c r="F696" s="179"/>
      <c r="G696" s="180"/>
      <c r="M696" s="176" t="s">
        <v>627</v>
      </c>
      <c r="O696" s="167"/>
    </row>
    <row r="697" spans="1:104" x14ac:dyDescent="0.2">
      <c r="A697" s="175"/>
      <c r="B697" s="177"/>
      <c r="C697" s="241" t="s">
        <v>633</v>
      </c>
      <c r="D697" s="242"/>
      <c r="E697" s="178">
        <v>0</v>
      </c>
      <c r="F697" s="179"/>
      <c r="G697" s="180"/>
      <c r="M697" s="176" t="s">
        <v>633</v>
      </c>
      <c r="O697" s="167"/>
    </row>
    <row r="698" spans="1:104" x14ac:dyDescent="0.2">
      <c r="A698" s="175"/>
      <c r="B698" s="177"/>
      <c r="C698" s="241" t="s">
        <v>601</v>
      </c>
      <c r="D698" s="242"/>
      <c r="E698" s="178">
        <v>1</v>
      </c>
      <c r="F698" s="179"/>
      <c r="G698" s="180"/>
      <c r="M698" s="176" t="s">
        <v>601</v>
      </c>
      <c r="O698" s="167"/>
    </row>
    <row r="699" spans="1:104" x14ac:dyDescent="0.2">
      <c r="A699" s="175"/>
      <c r="B699" s="177"/>
      <c r="C699" s="241" t="s">
        <v>634</v>
      </c>
      <c r="D699" s="242"/>
      <c r="E699" s="178">
        <v>0</v>
      </c>
      <c r="F699" s="179"/>
      <c r="G699" s="180"/>
      <c r="M699" s="176" t="s">
        <v>634</v>
      </c>
      <c r="O699" s="167"/>
    </row>
    <row r="700" spans="1:104" x14ac:dyDescent="0.2">
      <c r="A700" s="175"/>
      <c r="B700" s="177"/>
      <c r="C700" s="241" t="s">
        <v>635</v>
      </c>
      <c r="D700" s="242"/>
      <c r="E700" s="178">
        <v>0</v>
      </c>
      <c r="F700" s="179"/>
      <c r="G700" s="180"/>
      <c r="M700" s="176" t="s">
        <v>635</v>
      </c>
      <c r="O700" s="167"/>
    </row>
    <row r="701" spans="1:104" ht="22.5" x14ac:dyDescent="0.2">
      <c r="A701" s="168">
        <v>102</v>
      </c>
      <c r="B701" s="169" t="s">
        <v>636</v>
      </c>
      <c r="C701" s="170" t="s">
        <v>637</v>
      </c>
      <c r="D701" s="171" t="s">
        <v>230</v>
      </c>
      <c r="E701" s="172">
        <v>1</v>
      </c>
      <c r="F701" s="172">
        <v>0</v>
      </c>
      <c r="G701" s="173">
        <f>E701*F701</f>
        <v>0</v>
      </c>
      <c r="O701" s="167">
        <v>2</v>
      </c>
      <c r="AA701" s="143">
        <v>12</v>
      </c>
      <c r="AB701" s="143">
        <v>0</v>
      </c>
      <c r="AC701" s="143">
        <v>137</v>
      </c>
      <c r="AZ701" s="143">
        <v>2</v>
      </c>
      <c r="BA701" s="143">
        <f>IF(AZ701=1,G701,0)</f>
        <v>0</v>
      </c>
      <c r="BB701" s="143">
        <f>IF(AZ701=2,G701,0)</f>
        <v>0</v>
      </c>
      <c r="BC701" s="143">
        <f>IF(AZ701=3,G701,0)</f>
        <v>0</v>
      </c>
      <c r="BD701" s="143">
        <f>IF(AZ701=4,G701,0)</f>
        <v>0</v>
      </c>
      <c r="BE701" s="143">
        <f>IF(AZ701=5,G701,0)</f>
        <v>0</v>
      </c>
      <c r="CA701" s="174">
        <v>12</v>
      </c>
      <c r="CB701" s="174">
        <v>0</v>
      </c>
      <c r="CZ701" s="143">
        <v>0</v>
      </c>
    </row>
    <row r="702" spans="1:104" x14ac:dyDescent="0.2">
      <c r="A702" s="175"/>
      <c r="B702" s="177"/>
      <c r="C702" s="241" t="s">
        <v>627</v>
      </c>
      <c r="D702" s="242"/>
      <c r="E702" s="178">
        <v>0</v>
      </c>
      <c r="F702" s="179"/>
      <c r="G702" s="180"/>
      <c r="M702" s="176" t="s">
        <v>627</v>
      </c>
      <c r="O702" s="167"/>
    </row>
    <row r="703" spans="1:104" x14ac:dyDescent="0.2">
      <c r="A703" s="175"/>
      <c r="B703" s="177"/>
      <c r="C703" s="241" t="s">
        <v>638</v>
      </c>
      <c r="D703" s="242"/>
      <c r="E703" s="178">
        <v>0</v>
      </c>
      <c r="F703" s="179"/>
      <c r="G703" s="180"/>
      <c r="M703" s="176" t="s">
        <v>638</v>
      </c>
      <c r="O703" s="167"/>
    </row>
    <row r="704" spans="1:104" x14ac:dyDescent="0.2">
      <c r="A704" s="175"/>
      <c r="B704" s="177"/>
      <c r="C704" s="241" t="s">
        <v>601</v>
      </c>
      <c r="D704" s="242"/>
      <c r="E704" s="178">
        <v>1</v>
      </c>
      <c r="F704" s="179"/>
      <c r="G704" s="180"/>
      <c r="M704" s="176" t="s">
        <v>601</v>
      </c>
      <c r="O704" s="167"/>
    </row>
    <row r="705" spans="1:104" x14ac:dyDescent="0.2">
      <c r="A705" s="175"/>
      <c r="B705" s="177"/>
      <c r="C705" s="241" t="s">
        <v>639</v>
      </c>
      <c r="D705" s="242"/>
      <c r="E705" s="178">
        <v>0</v>
      </c>
      <c r="F705" s="179"/>
      <c r="G705" s="180"/>
      <c r="M705" s="176" t="s">
        <v>639</v>
      </c>
      <c r="O705" s="167"/>
    </row>
    <row r="706" spans="1:104" x14ac:dyDescent="0.2">
      <c r="A706" s="175"/>
      <c r="B706" s="177"/>
      <c r="C706" s="241" t="s">
        <v>635</v>
      </c>
      <c r="D706" s="242"/>
      <c r="E706" s="178">
        <v>0</v>
      </c>
      <c r="F706" s="179"/>
      <c r="G706" s="180"/>
      <c r="M706" s="176" t="s">
        <v>635</v>
      </c>
      <c r="O706" s="167"/>
    </row>
    <row r="707" spans="1:104" ht="22.5" x14ac:dyDescent="0.2">
      <c r="A707" s="168">
        <v>103</v>
      </c>
      <c r="B707" s="169" t="s">
        <v>640</v>
      </c>
      <c r="C707" s="170" t="s">
        <v>641</v>
      </c>
      <c r="D707" s="171" t="s">
        <v>230</v>
      </c>
      <c r="E707" s="172">
        <v>3</v>
      </c>
      <c r="F707" s="172">
        <v>0</v>
      </c>
      <c r="G707" s="173">
        <f>E707*F707</f>
        <v>0</v>
      </c>
      <c r="O707" s="167">
        <v>2</v>
      </c>
      <c r="AA707" s="143">
        <v>12</v>
      </c>
      <c r="AB707" s="143">
        <v>0</v>
      </c>
      <c r="AC707" s="143">
        <v>59</v>
      </c>
      <c r="AZ707" s="143">
        <v>2</v>
      </c>
      <c r="BA707" s="143">
        <f>IF(AZ707=1,G707,0)</f>
        <v>0</v>
      </c>
      <c r="BB707" s="143">
        <f>IF(AZ707=2,G707,0)</f>
        <v>0</v>
      </c>
      <c r="BC707" s="143">
        <f>IF(AZ707=3,G707,0)</f>
        <v>0</v>
      </c>
      <c r="BD707" s="143">
        <f>IF(AZ707=4,G707,0)</f>
        <v>0</v>
      </c>
      <c r="BE707" s="143">
        <f>IF(AZ707=5,G707,0)</f>
        <v>0</v>
      </c>
      <c r="CA707" s="174">
        <v>12</v>
      </c>
      <c r="CB707" s="174">
        <v>0</v>
      </c>
      <c r="CZ707" s="143">
        <v>0</v>
      </c>
    </row>
    <row r="708" spans="1:104" x14ac:dyDescent="0.2">
      <c r="A708" s="175"/>
      <c r="B708" s="177"/>
      <c r="C708" s="241" t="s">
        <v>642</v>
      </c>
      <c r="D708" s="242"/>
      <c r="E708" s="178">
        <v>0</v>
      </c>
      <c r="F708" s="179"/>
      <c r="G708" s="180"/>
      <c r="M708" s="176" t="s">
        <v>642</v>
      </c>
      <c r="O708" s="167"/>
    </row>
    <row r="709" spans="1:104" x14ac:dyDescent="0.2">
      <c r="A709" s="175"/>
      <c r="B709" s="177"/>
      <c r="C709" s="241" t="s">
        <v>643</v>
      </c>
      <c r="D709" s="242"/>
      <c r="E709" s="178">
        <v>0</v>
      </c>
      <c r="F709" s="179"/>
      <c r="G709" s="180"/>
      <c r="M709" s="176" t="s">
        <v>643</v>
      </c>
      <c r="O709" s="167"/>
    </row>
    <row r="710" spans="1:104" x14ac:dyDescent="0.2">
      <c r="A710" s="175"/>
      <c r="B710" s="177"/>
      <c r="C710" s="241" t="s">
        <v>644</v>
      </c>
      <c r="D710" s="242"/>
      <c r="E710" s="178">
        <v>0</v>
      </c>
      <c r="F710" s="179"/>
      <c r="G710" s="180"/>
      <c r="M710" s="176" t="s">
        <v>644</v>
      </c>
      <c r="O710" s="167"/>
    </row>
    <row r="711" spans="1:104" x14ac:dyDescent="0.2">
      <c r="A711" s="175"/>
      <c r="B711" s="177"/>
      <c r="C711" s="241" t="s">
        <v>645</v>
      </c>
      <c r="D711" s="242"/>
      <c r="E711" s="178">
        <v>3</v>
      </c>
      <c r="F711" s="179"/>
      <c r="G711" s="180"/>
      <c r="M711" s="176" t="s">
        <v>645</v>
      </c>
      <c r="O711" s="167"/>
    </row>
    <row r="712" spans="1:104" ht="22.5" x14ac:dyDescent="0.2">
      <c r="A712" s="168">
        <v>104</v>
      </c>
      <c r="B712" s="169" t="s">
        <v>646</v>
      </c>
      <c r="C712" s="170" t="s">
        <v>647</v>
      </c>
      <c r="D712" s="171" t="s">
        <v>230</v>
      </c>
      <c r="E712" s="172">
        <v>3</v>
      </c>
      <c r="F712" s="172">
        <v>0</v>
      </c>
      <c r="G712" s="173">
        <f>E712*F712</f>
        <v>0</v>
      </c>
      <c r="O712" s="167">
        <v>2</v>
      </c>
      <c r="AA712" s="143">
        <v>12</v>
      </c>
      <c r="AB712" s="143">
        <v>0</v>
      </c>
      <c r="AC712" s="143">
        <v>60</v>
      </c>
      <c r="AZ712" s="143">
        <v>2</v>
      </c>
      <c r="BA712" s="143">
        <f>IF(AZ712=1,G712,0)</f>
        <v>0</v>
      </c>
      <c r="BB712" s="143">
        <f>IF(AZ712=2,G712,0)</f>
        <v>0</v>
      </c>
      <c r="BC712" s="143">
        <f>IF(AZ712=3,G712,0)</f>
        <v>0</v>
      </c>
      <c r="BD712" s="143">
        <f>IF(AZ712=4,G712,0)</f>
        <v>0</v>
      </c>
      <c r="BE712" s="143">
        <f>IF(AZ712=5,G712,0)</f>
        <v>0</v>
      </c>
      <c r="CA712" s="174">
        <v>12</v>
      </c>
      <c r="CB712" s="174">
        <v>0</v>
      </c>
      <c r="CZ712" s="143">
        <v>0</v>
      </c>
    </row>
    <row r="713" spans="1:104" x14ac:dyDescent="0.2">
      <c r="A713" s="175"/>
      <c r="B713" s="177"/>
      <c r="C713" s="241" t="s">
        <v>642</v>
      </c>
      <c r="D713" s="242"/>
      <c r="E713" s="178">
        <v>0</v>
      </c>
      <c r="F713" s="179"/>
      <c r="G713" s="180"/>
      <c r="M713" s="176" t="s">
        <v>642</v>
      </c>
      <c r="O713" s="167"/>
    </row>
    <row r="714" spans="1:104" x14ac:dyDescent="0.2">
      <c r="A714" s="175"/>
      <c r="B714" s="177"/>
      <c r="C714" s="241" t="s">
        <v>648</v>
      </c>
      <c r="D714" s="242"/>
      <c r="E714" s="178">
        <v>0</v>
      </c>
      <c r="F714" s="179"/>
      <c r="G714" s="180"/>
      <c r="M714" s="176" t="s">
        <v>648</v>
      </c>
      <c r="O714" s="167"/>
    </row>
    <row r="715" spans="1:104" x14ac:dyDescent="0.2">
      <c r="A715" s="175"/>
      <c r="B715" s="177"/>
      <c r="C715" s="241" t="s">
        <v>644</v>
      </c>
      <c r="D715" s="242"/>
      <c r="E715" s="178">
        <v>0</v>
      </c>
      <c r="F715" s="179"/>
      <c r="G715" s="180"/>
      <c r="M715" s="176" t="s">
        <v>644</v>
      </c>
      <c r="O715" s="167"/>
    </row>
    <row r="716" spans="1:104" x14ac:dyDescent="0.2">
      <c r="A716" s="175"/>
      <c r="B716" s="177"/>
      <c r="C716" s="241" t="s">
        <v>645</v>
      </c>
      <c r="D716" s="242"/>
      <c r="E716" s="178">
        <v>3</v>
      </c>
      <c r="F716" s="179"/>
      <c r="G716" s="180"/>
      <c r="M716" s="176" t="s">
        <v>645</v>
      </c>
      <c r="O716" s="167"/>
    </row>
    <row r="717" spans="1:104" ht="22.5" x14ac:dyDescent="0.2">
      <c r="A717" s="168">
        <v>105</v>
      </c>
      <c r="B717" s="169" t="s">
        <v>649</v>
      </c>
      <c r="C717" s="170" t="s">
        <v>650</v>
      </c>
      <c r="D717" s="171" t="s">
        <v>230</v>
      </c>
      <c r="E717" s="172">
        <v>1</v>
      </c>
      <c r="F717" s="172">
        <v>0</v>
      </c>
      <c r="G717" s="173">
        <f>E717*F717</f>
        <v>0</v>
      </c>
      <c r="O717" s="167">
        <v>2</v>
      </c>
      <c r="AA717" s="143">
        <v>12</v>
      </c>
      <c r="AB717" s="143">
        <v>0</v>
      </c>
      <c r="AC717" s="143">
        <v>61</v>
      </c>
      <c r="AZ717" s="143">
        <v>2</v>
      </c>
      <c r="BA717" s="143">
        <f>IF(AZ717=1,G717,0)</f>
        <v>0</v>
      </c>
      <c r="BB717" s="143">
        <f>IF(AZ717=2,G717,0)</f>
        <v>0</v>
      </c>
      <c r="BC717" s="143">
        <f>IF(AZ717=3,G717,0)</f>
        <v>0</v>
      </c>
      <c r="BD717" s="143">
        <f>IF(AZ717=4,G717,0)</f>
        <v>0</v>
      </c>
      <c r="BE717" s="143">
        <f>IF(AZ717=5,G717,0)</f>
        <v>0</v>
      </c>
      <c r="CA717" s="174">
        <v>12</v>
      </c>
      <c r="CB717" s="174">
        <v>0</v>
      </c>
      <c r="CZ717" s="143">
        <v>0</v>
      </c>
    </row>
    <row r="718" spans="1:104" x14ac:dyDescent="0.2">
      <c r="A718" s="175"/>
      <c r="B718" s="177"/>
      <c r="C718" s="241" t="s">
        <v>651</v>
      </c>
      <c r="D718" s="242"/>
      <c r="E718" s="178">
        <v>0</v>
      </c>
      <c r="F718" s="179"/>
      <c r="G718" s="180"/>
      <c r="M718" s="176" t="s">
        <v>651</v>
      </c>
      <c r="O718" s="167"/>
    </row>
    <row r="719" spans="1:104" x14ac:dyDescent="0.2">
      <c r="A719" s="175"/>
      <c r="B719" s="177"/>
      <c r="C719" s="241" t="s">
        <v>652</v>
      </c>
      <c r="D719" s="242"/>
      <c r="E719" s="178">
        <v>0</v>
      </c>
      <c r="F719" s="179"/>
      <c r="G719" s="180"/>
      <c r="M719" s="176" t="s">
        <v>652</v>
      </c>
      <c r="O719" s="167"/>
    </row>
    <row r="720" spans="1:104" x14ac:dyDescent="0.2">
      <c r="A720" s="175"/>
      <c r="B720" s="177"/>
      <c r="C720" s="241" t="s">
        <v>601</v>
      </c>
      <c r="D720" s="242"/>
      <c r="E720" s="178">
        <v>1</v>
      </c>
      <c r="F720" s="179"/>
      <c r="G720" s="180"/>
      <c r="M720" s="176" t="s">
        <v>601</v>
      </c>
      <c r="O720" s="167"/>
    </row>
    <row r="721" spans="1:104" ht="22.5" x14ac:dyDescent="0.2">
      <c r="A721" s="168">
        <v>106</v>
      </c>
      <c r="B721" s="169" t="s">
        <v>653</v>
      </c>
      <c r="C721" s="170" t="s">
        <v>654</v>
      </c>
      <c r="D721" s="171" t="s">
        <v>230</v>
      </c>
      <c r="E721" s="172">
        <v>1</v>
      </c>
      <c r="F721" s="172">
        <v>0</v>
      </c>
      <c r="G721" s="173">
        <f>E721*F721</f>
        <v>0</v>
      </c>
      <c r="O721" s="167">
        <v>2</v>
      </c>
      <c r="AA721" s="143">
        <v>12</v>
      </c>
      <c r="AB721" s="143">
        <v>0</v>
      </c>
      <c r="AC721" s="143">
        <v>62</v>
      </c>
      <c r="AZ721" s="143">
        <v>2</v>
      </c>
      <c r="BA721" s="143">
        <f>IF(AZ721=1,G721,0)</f>
        <v>0</v>
      </c>
      <c r="BB721" s="143">
        <f>IF(AZ721=2,G721,0)</f>
        <v>0</v>
      </c>
      <c r="BC721" s="143">
        <f>IF(AZ721=3,G721,0)</f>
        <v>0</v>
      </c>
      <c r="BD721" s="143">
        <f>IF(AZ721=4,G721,0)</f>
        <v>0</v>
      </c>
      <c r="BE721" s="143">
        <f>IF(AZ721=5,G721,0)</f>
        <v>0</v>
      </c>
      <c r="CA721" s="174">
        <v>12</v>
      </c>
      <c r="CB721" s="174">
        <v>0</v>
      </c>
      <c r="CZ721" s="143">
        <v>0</v>
      </c>
    </row>
    <row r="722" spans="1:104" x14ac:dyDescent="0.2">
      <c r="A722" s="175"/>
      <c r="B722" s="177"/>
      <c r="C722" s="241" t="s">
        <v>655</v>
      </c>
      <c r="D722" s="242"/>
      <c r="E722" s="178">
        <v>0</v>
      </c>
      <c r="F722" s="179"/>
      <c r="G722" s="180"/>
      <c r="M722" s="176" t="s">
        <v>655</v>
      </c>
      <c r="O722" s="167"/>
    </row>
    <row r="723" spans="1:104" ht="33.75" x14ac:dyDescent="0.2">
      <c r="A723" s="175"/>
      <c r="B723" s="177"/>
      <c r="C723" s="241" t="s">
        <v>656</v>
      </c>
      <c r="D723" s="242"/>
      <c r="E723" s="178">
        <v>0</v>
      </c>
      <c r="F723" s="179"/>
      <c r="G723" s="180"/>
      <c r="M723" s="176" t="s">
        <v>656</v>
      </c>
      <c r="O723" s="167"/>
    </row>
    <row r="724" spans="1:104" x14ac:dyDescent="0.2">
      <c r="A724" s="175"/>
      <c r="B724" s="177"/>
      <c r="C724" s="241" t="s">
        <v>601</v>
      </c>
      <c r="D724" s="242"/>
      <c r="E724" s="178">
        <v>1</v>
      </c>
      <c r="F724" s="179"/>
      <c r="G724" s="180"/>
      <c r="M724" s="176" t="s">
        <v>601</v>
      </c>
      <c r="O724" s="167"/>
    </row>
    <row r="725" spans="1:104" ht="22.5" x14ac:dyDescent="0.2">
      <c r="A725" s="168">
        <v>107</v>
      </c>
      <c r="B725" s="169" t="s">
        <v>657</v>
      </c>
      <c r="C725" s="170" t="s">
        <v>658</v>
      </c>
      <c r="D725" s="171" t="s">
        <v>659</v>
      </c>
      <c r="E725" s="172">
        <v>336.72669999999999</v>
      </c>
      <c r="F725" s="172">
        <v>0</v>
      </c>
      <c r="G725" s="173">
        <f>E725*F725</f>
        <v>0</v>
      </c>
      <c r="O725" s="167">
        <v>2</v>
      </c>
      <c r="AA725" s="143">
        <v>12</v>
      </c>
      <c r="AB725" s="143">
        <v>0</v>
      </c>
      <c r="AC725" s="143">
        <v>63</v>
      </c>
      <c r="AZ725" s="143">
        <v>2</v>
      </c>
      <c r="BA725" s="143">
        <f>IF(AZ725=1,G725,0)</f>
        <v>0</v>
      </c>
      <c r="BB725" s="143">
        <f>IF(AZ725=2,G725,0)</f>
        <v>0</v>
      </c>
      <c r="BC725" s="143">
        <f>IF(AZ725=3,G725,0)</f>
        <v>0</v>
      </c>
      <c r="BD725" s="143">
        <f>IF(AZ725=4,G725,0)</f>
        <v>0</v>
      </c>
      <c r="BE725" s="143">
        <f>IF(AZ725=5,G725,0)</f>
        <v>0</v>
      </c>
      <c r="CA725" s="174">
        <v>12</v>
      </c>
      <c r="CB725" s="174">
        <v>0</v>
      </c>
      <c r="CZ725" s="143">
        <v>0</v>
      </c>
    </row>
    <row r="726" spans="1:104" x14ac:dyDescent="0.2">
      <c r="A726" s="175"/>
      <c r="B726" s="177"/>
      <c r="C726" s="241" t="s">
        <v>660</v>
      </c>
      <c r="D726" s="242"/>
      <c r="E726" s="178">
        <v>0</v>
      </c>
      <c r="F726" s="179"/>
      <c r="G726" s="180"/>
      <c r="M726" s="176" t="s">
        <v>660</v>
      </c>
      <c r="O726" s="167"/>
    </row>
    <row r="727" spans="1:104" ht="33.75" x14ac:dyDescent="0.2">
      <c r="A727" s="175"/>
      <c r="B727" s="177"/>
      <c r="C727" s="241" t="s">
        <v>661</v>
      </c>
      <c r="D727" s="242"/>
      <c r="E727" s="178">
        <v>0</v>
      </c>
      <c r="F727" s="179"/>
      <c r="G727" s="180"/>
      <c r="M727" s="176" t="s">
        <v>661</v>
      </c>
      <c r="O727" s="167"/>
    </row>
    <row r="728" spans="1:104" x14ac:dyDescent="0.2">
      <c r="A728" s="175"/>
      <c r="B728" s="177"/>
      <c r="C728" s="241" t="s">
        <v>662</v>
      </c>
      <c r="D728" s="242"/>
      <c r="E728" s="178">
        <v>0</v>
      </c>
      <c r="F728" s="179"/>
      <c r="G728" s="180"/>
      <c r="M728" s="176" t="s">
        <v>662</v>
      </c>
      <c r="O728" s="167"/>
    </row>
    <row r="729" spans="1:104" x14ac:dyDescent="0.2">
      <c r="A729" s="175"/>
      <c r="B729" s="177"/>
      <c r="C729" s="241" t="s">
        <v>663</v>
      </c>
      <c r="D729" s="242"/>
      <c r="E729" s="178">
        <v>0</v>
      </c>
      <c r="F729" s="179"/>
      <c r="G729" s="180"/>
      <c r="M729" s="176" t="s">
        <v>663</v>
      </c>
      <c r="O729" s="167"/>
    </row>
    <row r="730" spans="1:104" x14ac:dyDescent="0.2">
      <c r="A730" s="175"/>
      <c r="B730" s="177"/>
      <c r="C730" s="241" t="s">
        <v>664</v>
      </c>
      <c r="D730" s="242"/>
      <c r="E730" s="178">
        <v>157.47659999999999</v>
      </c>
      <c r="F730" s="179"/>
      <c r="G730" s="180"/>
      <c r="M730" s="176" t="s">
        <v>664</v>
      </c>
      <c r="O730" s="167"/>
    </row>
    <row r="731" spans="1:104" x14ac:dyDescent="0.2">
      <c r="A731" s="175"/>
      <c r="B731" s="177"/>
      <c r="C731" s="241" t="s">
        <v>665</v>
      </c>
      <c r="D731" s="242"/>
      <c r="E731" s="178">
        <v>128.10069999999999</v>
      </c>
      <c r="F731" s="179"/>
      <c r="G731" s="180"/>
      <c r="M731" s="176" t="s">
        <v>665</v>
      </c>
      <c r="O731" s="167"/>
    </row>
    <row r="732" spans="1:104" ht="22.5" x14ac:dyDescent="0.2">
      <c r="A732" s="175"/>
      <c r="B732" s="177"/>
      <c r="C732" s="241" t="s">
        <v>666</v>
      </c>
      <c r="D732" s="242"/>
      <c r="E732" s="178">
        <v>51.1494</v>
      </c>
      <c r="F732" s="179"/>
      <c r="G732" s="180"/>
      <c r="M732" s="176" t="s">
        <v>666</v>
      </c>
      <c r="O732" s="167"/>
    </row>
    <row r="733" spans="1:104" x14ac:dyDescent="0.2">
      <c r="A733" s="168">
        <v>108</v>
      </c>
      <c r="B733" s="169" t="s">
        <v>667</v>
      </c>
      <c r="C733" s="170" t="s">
        <v>668</v>
      </c>
      <c r="D733" s="171" t="s">
        <v>268</v>
      </c>
      <c r="E733" s="172">
        <v>8.3000000000000007</v>
      </c>
      <c r="F733" s="172">
        <v>0</v>
      </c>
      <c r="G733" s="173">
        <f>E733*F733</f>
        <v>0</v>
      </c>
      <c r="O733" s="167">
        <v>2</v>
      </c>
      <c r="AA733" s="143">
        <v>12</v>
      </c>
      <c r="AB733" s="143">
        <v>0</v>
      </c>
      <c r="AC733" s="143">
        <v>56</v>
      </c>
      <c r="AZ733" s="143">
        <v>2</v>
      </c>
      <c r="BA733" s="143">
        <f>IF(AZ733=1,G733,0)</f>
        <v>0</v>
      </c>
      <c r="BB733" s="143">
        <f>IF(AZ733=2,G733,0)</f>
        <v>0</v>
      </c>
      <c r="BC733" s="143">
        <f>IF(AZ733=3,G733,0)</f>
        <v>0</v>
      </c>
      <c r="BD733" s="143">
        <f>IF(AZ733=4,G733,0)</f>
        <v>0</v>
      </c>
      <c r="BE733" s="143">
        <f>IF(AZ733=5,G733,0)</f>
        <v>0</v>
      </c>
      <c r="CA733" s="174">
        <v>12</v>
      </c>
      <c r="CB733" s="174">
        <v>0</v>
      </c>
      <c r="CZ733" s="143">
        <v>0</v>
      </c>
    </row>
    <row r="734" spans="1:104" x14ac:dyDescent="0.2">
      <c r="A734" s="175"/>
      <c r="B734" s="177"/>
      <c r="C734" s="241" t="s">
        <v>669</v>
      </c>
      <c r="D734" s="242"/>
      <c r="E734" s="178">
        <v>0</v>
      </c>
      <c r="F734" s="179"/>
      <c r="G734" s="180"/>
      <c r="M734" s="176" t="s">
        <v>669</v>
      </c>
      <c r="O734" s="167"/>
    </row>
    <row r="735" spans="1:104" x14ac:dyDescent="0.2">
      <c r="A735" s="175"/>
      <c r="B735" s="177"/>
      <c r="C735" s="241" t="s">
        <v>670</v>
      </c>
      <c r="D735" s="242"/>
      <c r="E735" s="178">
        <v>8.3000000000000007</v>
      </c>
      <c r="F735" s="179"/>
      <c r="G735" s="180"/>
      <c r="M735" s="176" t="s">
        <v>670</v>
      </c>
      <c r="O735" s="167"/>
    </row>
    <row r="736" spans="1:104" ht="22.5" x14ac:dyDescent="0.2">
      <c r="A736" s="168">
        <v>109</v>
      </c>
      <c r="B736" s="169" t="s">
        <v>671</v>
      </c>
      <c r="C736" s="170" t="s">
        <v>672</v>
      </c>
      <c r="D736" s="171" t="s">
        <v>230</v>
      </c>
      <c r="E736" s="172">
        <v>4</v>
      </c>
      <c r="F736" s="172">
        <v>0</v>
      </c>
      <c r="G736" s="173">
        <f>E736*F736</f>
        <v>0</v>
      </c>
      <c r="O736" s="167">
        <v>2</v>
      </c>
      <c r="AA736" s="143">
        <v>12</v>
      </c>
      <c r="AB736" s="143">
        <v>0</v>
      </c>
      <c r="AC736" s="143">
        <v>64</v>
      </c>
      <c r="AZ736" s="143">
        <v>2</v>
      </c>
      <c r="BA736" s="143">
        <f>IF(AZ736=1,G736,0)</f>
        <v>0</v>
      </c>
      <c r="BB736" s="143">
        <f>IF(AZ736=2,G736,0)</f>
        <v>0</v>
      </c>
      <c r="BC736" s="143">
        <f>IF(AZ736=3,G736,0)</f>
        <v>0</v>
      </c>
      <c r="BD736" s="143">
        <f>IF(AZ736=4,G736,0)</f>
        <v>0</v>
      </c>
      <c r="BE736" s="143">
        <f>IF(AZ736=5,G736,0)</f>
        <v>0</v>
      </c>
      <c r="CA736" s="174">
        <v>12</v>
      </c>
      <c r="CB736" s="174">
        <v>0</v>
      </c>
      <c r="CZ736" s="143">
        <v>0</v>
      </c>
    </row>
    <row r="737" spans="1:104" x14ac:dyDescent="0.2">
      <c r="A737" s="175"/>
      <c r="B737" s="177"/>
      <c r="C737" s="241" t="s">
        <v>673</v>
      </c>
      <c r="D737" s="242"/>
      <c r="E737" s="178">
        <v>0</v>
      </c>
      <c r="F737" s="179"/>
      <c r="G737" s="180"/>
      <c r="M737" s="176" t="s">
        <v>673</v>
      </c>
      <c r="O737" s="167"/>
    </row>
    <row r="738" spans="1:104" x14ac:dyDescent="0.2">
      <c r="A738" s="175"/>
      <c r="B738" s="177"/>
      <c r="C738" s="241" t="s">
        <v>674</v>
      </c>
      <c r="D738" s="242"/>
      <c r="E738" s="178">
        <v>4</v>
      </c>
      <c r="F738" s="179"/>
      <c r="G738" s="180"/>
      <c r="M738" s="176" t="s">
        <v>674</v>
      </c>
      <c r="O738" s="167"/>
    </row>
    <row r="739" spans="1:104" x14ac:dyDescent="0.2">
      <c r="A739" s="168">
        <v>110</v>
      </c>
      <c r="B739" s="169" t="s">
        <v>675</v>
      </c>
      <c r="C739" s="170" t="s">
        <v>676</v>
      </c>
      <c r="D739" s="171" t="s">
        <v>677</v>
      </c>
      <c r="E739" s="172">
        <v>35.5</v>
      </c>
      <c r="F739" s="172">
        <v>0</v>
      </c>
      <c r="G739" s="173">
        <f>E739*F739</f>
        <v>0</v>
      </c>
      <c r="O739" s="167">
        <v>2</v>
      </c>
      <c r="AA739" s="143">
        <v>12</v>
      </c>
      <c r="AB739" s="143">
        <v>0</v>
      </c>
      <c r="AC739" s="143">
        <v>65</v>
      </c>
      <c r="AZ739" s="143">
        <v>2</v>
      </c>
      <c r="BA739" s="143">
        <f>IF(AZ739=1,G739,0)</f>
        <v>0</v>
      </c>
      <c r="BB739" s="143">
        <f>IF(AZ739=2,G739,0)</f>
        <v>0</v>
      </c>
      <c r="BC739" s="143">
        <f>IF(AZ739=3,G739,0)</f>
        <v>0</v>
      </c>
      <c r="BD739" s="143">
        <f>IF(AZ739=4,G739,0)</f>
        <v>0</v>
      </c>
      <c r="BE739" s="143">
        <f>IF(AZ739=5,G739,0)</f>
        <v>0</v>
      </c>
      <c r="CA739" s="174">
        <v>12</v>
      </c>
      <c r="CB739" s="174">
        <v>0</v>
      </c>
      <c r="CZ739" s="143">
        <v>0</v>
      </c>
    </row>
    <row r="740" spans="1:104" x14ac:dyDescent="0.2">
      <c r="A740" s="175"/>
      <c r="B740" s="177"/>
      <c r="C740" s="241" t="s">
        <v>678</v>
      </c>
      <c r="D740" s="242"/>
      <c r="E740" s="178">
        <v>0</v>
      </c>
      <c r="F740" s="179"/>
      <c r="G740" s="180"/>
      <c r="M740" s="176" t="s">
        <v>678</v>
      </c>
      <c r="O740" s="167"/>
    </row>
    <row r="741" spans="1:104" x14ac:dyDescent="0.2">
      <c r="A741" s="175"/>
      <c r="B741" s="177"/>
      <c r="C741" s="241" t="s">
        <v>679</v>
      </c>
      <c r="D741" s="242"/>
      <c r="E741" s="178">
        <v>35.5</v>
      </c>
      <c r="F741" s="179"/>
      <c r="G741" s="180"/>
      <c r="M741" s="176" t="s">
        <v>679</v>
      </c>
      <c r="O741" s="167"/>
    </row>
    <row r="742" spans="1:104" ht="22.5" x14ac:dyDescent="0.2">
      <c r="A742" s="168">
        <v>111</v>
      </c>
      <c r="B742" s="169" t="s">
        <v>680</v>
      </c>
      <c r="C742" s="170" t="s">
        <v>681</v>
      </c>
      <c r="D742" s="171" t="s">
        <v>230</v>
      </c>
      <c r="E742" s="172">
        <v>1</v>
      </c>
      <c r="F742" s="172">
        <v>0</v>
      </c>
      <c r="G742" s="173">
        <f>E742*F742</f>
        <v>0</v>
      </c>
      <c r="O742" s="167">
        <v>2</v>
      </c>
      <c r="AA742" s="143">
        <v>12</v>
      </c>
      <c r="AB742" s="143">
        <v>0</v>
      </c>
      <c r="AC742" s="143">
        <v>66</v>
      </c>
      <c r="AZ742" s="143">
        <v>2</v>
      </c>
      <c r="BA742" s="143">
        <f>IF(AZ742=1,G742,0)</f>
        <v>0</v>
      </c>
      <c r="BB742" s="143">
        <f>IF(AZ742=2,G742,0)</f>
        <v>0</v>
      </c>
      <c r="BC742" s="143">
        <f>IF(AZ742=3,G742,0)</f>
        <v>0</v>
      </c>
      <c r="BD742" s="143">
        <f>IF(AZ742=4,G742,0)</f>
        <v>0</v>
      </c>
      <c r="BE742" s="143">
        <f>IF(AZ742=5,G742,0)</f>
        <v>0</v>
      </c>
      <c r="CA742" s="174">
        <v>12</v>
      </c>
      <c r="CB742" s="174">
        <v>0</v>
      </c>
      <c r="CZ742" s="143">
        <v>0</v>
      </c>
    </row>
    <row r="743" spans="1:104" x14ac:dyDescent="0.2">
      <c r="A743" s="175"/>
      <c r="B743" s="177"/>
      <c r="C743" s="241" t="s">
        <v>682</v>
      </c>
      <c r="D743" s="242"/>
      <c r="E743" s="178">
        <v>0</v>
      </c>
      <c r="F743" s="179"/>
      <c r="G743" s="180"/>
      <c r="M743" s="176" t="s">
        <v>682</v>
      </c>
      <c r="O743" s="167"/>
    </row>
    <row r="744" spans="1:104" x14ac:dyDescent="0.2">
      <c r="A744" s="175"/>
      <c r="B744" s="177"/>
      <c r="C744" s="241" t="s">
        <v>601</v>
      </c>
      <c r="D744" s="242"/>
      <c r="E744" s="178">
        <v>1</v>
      </c>
      <c r="F744" s="179"/>
      <c r="G744" s="180"/>
      <c r="M744" s="176" t="s">
        <v>601</v>
      </c>
      <c r="O744" s="167"/>
    </row>
    <row r="745" spans="1:104" ht="22.5" x14ac:dyDescent="0.2">
      <c r="A745" s="168">
        <v>112</v>
      </c>
      <c r="B745" s="169" t="s">
        <v>683</v>
      </c>
      <c r="C745" s="170" t="s">
        <v>684</v>
      </c>
      <c r="D745" s="171" t="s">
        <v>91</v>
      </c>
      <c r="E745" s="172">
        <v>30.38</v>
      </c>
      <c r="F745" s="172">
        <v>0</v>
      </c>
      <c r="G745" s="173">
        <f>E745*F745</f>
        <v>0</v>
      </c>
      <c r="O745" s="167">
        <v>2</v>
      </c>
      <c r="AA745" s="143">
        <v>12</v>
      </c>
      <c r="AB745" s="143">
        <v>0</v>
      </c>
      <c r="AC745" s="143">
        <v>58</v>
      </c>
      <c r="AZ745" s="143">
        <v>2</v>
      </c>
      <c r="BA745" s="143">
        <f>IF(AZ745=1,G745,0)</f>
        <v>0</v>
      </c>
      <c r="BB745" s="143">
        <f>IF(AZ745=2,G745,0)</f>
        <v>0</v>
      </c>
      <c r="BC745" s="143">
        <f>IF(AZ745=3,G745,0)</f>
        <v>0</v>
      </c>
      <c r="BD745" s="143">
        <f>IF(AZ745=4,G745,0)</f>
        <v>0</v>
      </c>
      <c r="BE745" s="143">
        <f>IF(AZ745=5,G745,0)</f>
        <v>0</v>
      </c>
      <c r="CA745" s="174">
        <v>12</v>
      </c>
      <c r="CB745" s="174">
        <v>0</v>
      </c>
      <c r="CZ745" s="143">
        <v>0</v>
      </c>
    </row>
    <row r="746" spans="1:104" x14ac:dyDescent="0.2">
      <c r="A746" s="175"/>
      <c r="B746" s="177"/>
      <c r="C746" s="241" t="s">
        <v>685</v>
      </c>
      <c r="D746" s="242"/>
      <c r="E746" s="178">
        <v>0</v>
      </c>
      <c r="F746" s="179"/>
      <c r="G746" s="180"/>
      <c r="M746" s="176" t="s">
        <v>685</v>
      </c>
      <c r="O746" s="167"/>
    </row>
    <row r="747" spans="1:104" ht="22.5" x14ac:dyDescent="0.2">
      <c r="A747" s="175"/>
      <c r="B747" s="177"/>
      <c r="C747" s="241" t="s">
        <v>686</v>
      </c>
      <c r="D747" s="242"/>
      <c r="E747" s="178">
        <v>0</v>
      </c>
      <c r="F747" s="179"/>
      <c r="G747" s="180"/>
      <c r="M747" s="176" t="s">
        <v>686</v>
      </c>
      <c r="O747" s="167"/>
    </row>
    <row r="748" spans="1:104" x14ac:dyDescent="0.2">
      <c r="A748" s="175"/>
      <c r="B748" s="177"/>
      <c r="C748" s="241" t="s">
        <v>687</v>
      </c>
      <c r="D748" s="242"/>
      <c r="E748" s="178">
        <v>30.38</v>
      </c>
      <c r="F748" s="179"/>
      <c r="G748" s="180"/>
      <c r="M748" s="176" t="s">
        <v>687</v>
      </c>
      <c r="O748" s="167"/>
    </row>
    <row r="749" spans="1:104" ht="22.5" x14ac:dyDescent="0.2">
      <c r="A749" s="168">
        <v>113</v>
      </c>
      <c r="B749" s="169" t="s">
        <v>688</v>
      </c>
      <c r="C749" s="170" t="s">
        <v>689</v>
      </c>
      <c r="D749" s="171" t="s">
        <v>91</v>
      </c>
      <c r="E749" s="172">
        <v>12.46</v>
      </c>
      <c r="F749" s="172">
        <v>0</v>
      </c>
      <c r="G749" s="173">
        <f>E749*F749</f>
        <v>0</v>
      </c>
      <c r="O749" s="167">
        <v>2</v>
      </c>
      <c r="AA749" s="143">
        <v>12</v>
      </c>
      <c r="AB749" s="143">
        <v>0</v>
      </c>
      <c r="AC749" s="143">
        <v>67</v>
      </c>
      <c r="AZ749" s="143">
        <v>2</v>
      </c>
      <c r="BA749" s="143">
        <f>IF(AZ749=1,G749,0)</f>
        <v>0</v>
      </c>
      <c r="BB749" s="143">
        <f>IF(AZ749=2,G749,0)</f>
        <v>0</v>
      </c>
      <c r="BC749" s="143">
        <f>IF(AZ749=3,G749,0)</f>
        <v>0</v>
      </c>
      <c r="BD749" s="143">
        <f>IF(AZ749=4,G749,0)</f>
        <v>0</v>
      </c>
      <c r="BE749" s="143">
        <f>IF(AZ749=5,G749,0)</f>
        <v>0</v>
      </c>
      <c r="CA749" s="174">
        <v>12</v>
      </c>
      <c r="CB749" s="174">
        <v>0</v>
      </c>
      <c r="CZ749" s="143">
        <v>0</v>
      </c>
    </row>
    <row r="750" spans="1:104" x14ac:dyDescent="0.2">
      <c r="A750" s="175"/>
      <c r="B750" s="177"/>
      <c r="C750" s="241" t="s">
        <v>685</v>
      </c>
      <c r="D750" s="242"/>
      <c r="E750" s="178">
        <v>0</v>
      </c>
      <c r="F750" s="179"/>
      <c r="G750" s="180"/>
      <c r="M750" s="176" t="s">
        <v>685</v>
      </c>
      <c r="O750" s="167"/>
    </row>
    <row r="751" spans="1:104" ht="22.5" x14ac:dyDescent="0.2">
      <c r="A751" s="175"/>
      <c r="B751" s="177"/>
      <c r="C751" s="241" t="s">
        <v>686</v>
      </c>
      <c r="D751" s="242"/>
      <c r="E751" s="178">
        <v>0</v>
      </c>
      <c r="F751" s="179"/>
      <c r="G751" s="180"/>
      <c r="M751" s="176" t="s">
        <v>686</v>
      </c>
      <c r="O751" s="167"/>
    </row>
    <row r="752" spans="1:104" x14ac:dyDescent="0.2">
      <c r="A752" s="175"/>
      <c r="B752" s="177"/>
      <c r="C752" s="241" t="s">
        <v>690</v>
      </c>
      <c r="D752" s="242"/>
      <c r="E752" s="178">
        <v>12.46</v>
      </c>
      <c r="F752" s="179"/>
      <c r="G752" s="180"/>
      <c r="M752" s="176" t="s">
        <v>690</v>
      </c>
      <c r="O752" s="167"/>
    </row>
    <row r="753" spans="1:104" ht="22.5" x14ac:dyDescent="0.2">
      <c r="A753" s="168">
        <v>114</v>
      </c>
      <c r="B753" s="169" t="s">
        <v>691</v>
      </c>
      <c r="C753" s="170" t="s">
        <v>692</v>
      </c>
      <c r="D753" s="171" t="s">
        <v>91</v>
      </c>
      <c r="E753" s="172">
        <v>35.322000000000003</v>
      </c>
      <c r="F753" s="172">
        <v>0</v>
      </c>
      <c r="G753" s="173">
        <f>E753*F753</f>
        <v>0</v>
      </c>
      <c r="O753" s="167">
        <v>2</v>
      </c>
      <c r="AA753" s="143">
        <v>12</v>
      </c>
      <c r="AB753" s="143">
        <v>0</v>
      </c>
      <c r="AC753" s="143">
        <v>57</v>
      </c>
      <c r="AZ753" s="143">
        <v>2</v>
      </c>
      <c r="BA753" s="143">
        <f>IF(AZ753=1,G753,0)</f>
        <v>0</v>
      </c>
      <c r="BB753" s="143">
        <f>IF(AZ753=2,G753,0)</f>
        <v>0</v>
      </c>
      <c r="BC753" s="143">
        <f>IF(AZ753=3,G753,0)</f>
        <v>0</v>
      </c>
      <c r="BD753" s="143">
        <f>IF(AZ753=4,G753,0)</f>
        <v>0</v>
      </c>
      <c r="BE753" s="143">
        <f>IF(AZ753=5,G753,0)</f>
        <v>0</v>
      </c>
      <c r="CA753" s="174">
        <v>12</v>
      </c>
      <c r="CB753" s="174">
        <v>0</v>
      </c>
      <c r="CZ753" s="143">
        <v>0</v>
      </c>
    </row>
    <row r="754" spans="1:104" x14ac:dyDescent="0.2">
      <c r="A754" s="175"/>
      <c r="B754" s="177"/>
      <c r="C754" s="241" t="s">
        <v>693</v>
      </c>
      <c r="D754" s="242"/>
      <c r="E754" s="178">
        <v>0</v>
      </c>
      <c r="F754" s="179"/>
      <c r="G754" s="180"/>
      <c r="M754" s="176" t="s">
        <v>693</v>
      </c>
      <c r="O754" s="167"/>
    </row>
    <row r="755" spans="1:104" x14ac:dyDescent="0.2">
      <c r="A755" s="175"/>
      <c r="B755" s="177"/>
      <c r="C755" s="241" t="s">
        <v>694</v>
      </c>
      <c r="D755" s="242"/>
      <c r="E755" s="178">
        <v>0</v>
      </c>
      <c r="F755" s="179"/>
      <c r="G755" s="180"/>
      <c r="M755" s="176" t="s">
        <v>694</v>
      </c>
      <c r="O755" s="167"/>
    </row>
    <row r="756" spans="1:104" ht="22.5" x14ac:dyDescent="0.2">
      <c r="A756" s="175"/>
      <c r="B756" s="177"/>
      <c r="C756" s="241" t="s">
        <v>695</v>
      </c>
      <c r="D756" s="242"/>
      <c r="E756" s="178">
        <v>0</v>
      </c>
      <c r="F756" s="179"/>
      <c r="G756" s="180"/>
      <c r="M756" s="176" t="s">
        <v>695</v>
      </c>
      <c r="O756" s="167"/>
    </row>
    <row r="757" spans="1:104" x14ac:dyDescent="0.2">
      <c r="A757" s="175"/>
      <c r="B757" s="177"/>
      <c r="C757" s="241" t="s">
        <v>696</v>
      </c>
      <c r="D757" s="242"/>
      <c r="E757" s="178">
        <v>0</v>
      </c>
      <c r="F757" s="179"/>
      <c r="G757" s="180"/>
      <c r="M757" s="176" t="s">
        <v>696</v>
      </c>
      <c r="O757" s="167"/>
    </row>
    <row r="758" spans="1:104" x14ac:dyDescent="0.2">
      <c r="A758" s="175"/>
      <c r="B758" s="177"/>
      <c r="C758" s="241" t="s">
        <v>697</v>
      </c>
      <c r="D758" s="242"/>
      <c r="E758" s="178">
        <v>0</v>
      </c>
      <c r="F758" s="179"/>
      <c r="G758" s="180"/>
      <c r="M758" s="176" t="s">
        <v>697</v>
      </c>
      <c r="O758" s="167"/>
    </row>
    <row r="759" spans="1:104" x14ac:dyDescent="0.2">
      <c r="A759" s="175"/>
      <c r="B759" s="177"/>
      <c r="C759" s="241" t="s">
        <v>698</v>
      </c>
      <c r="D759" s="242"/>
      <c r="E759" s="178">
        <v>3.766</v>
      </c>
      <c r="F759" s="179"/>
      <c r="G759" s="180"/>
      <c r="M759" s="176" t="s">
        <v>698</v>
      </c>
      <c r="O759" s="167"/>
    </row>
    <row r="760" spans="1:104" x14ac:dyDescent="0.2">
      <c r="A760" s="175"/>
      <c r="B760" s="177"/>
      <c r="C760" s="241" t="s">
        <v>699</v>
      </c>
      <c r="D760" s="242"/>
      <c r="E760" s="178">
        <v>20.16</v>
      </c>
      <c r="F760" s="179"/>
      <c r="G760" s="180"/>
      <c r="M760" s="176" t="s">
        <v>699</v>
      </c>
      <c r="O760" s="167"/>
    </row>
    <row r="761" spans="1:104" x14ac:dyDescent="0.2">
      <c r="A761" s="175"/>
      <c r="B761" s="177"/>
      <c r="C761" s="241" t="s">
        <v>700</v>
      </c>
      <c r="D761" s="242"/>
      <c r="E761" s="178">
        <v>6.4652000000000003</v>
      </c>
      <c r="F761" s="179"/>
      <c r="G761" s="180"/>
      <c r="M761" s="176" t="s">
        <v>700</v>
      </c>
      <c r="O761" s="167"/>
    </row>
    <row r="762" spans="1:104" x14ac:dyDescent="0.2">
      <c r="A762" s="175"/>
      <c r="B762" s="177"/>
      <c r="C762" s="241" t="s">
        <v>701</v>
      </c>
      <c r="D762" s="242"/>
      <c r="E762" s="178">
        <v>4.9307999999999996</v>
      </c>
      <c r="F762" s="179"/>
      <c r="G762" s="180"/>
      <c r="M762" s="176" t="s">
        <v>701</v>
      </c>
      <c r="O762" s="167"/>
    </row>
    <row r="763" spans="1:104" ht="22.5" x14ac:dyDescent="0.2">
      <c r="A763" s="168">
        <v>115</v>
      </c>
      <c r="B763" s="169" t="s">
        <v>702</v>
      </c>
      <c r="C763" s="170" t="s">
        <v>703</v>
      </c>
      <c r="D763" s="171" t="s">
        <v>91</v>
      </c>
      <c r="E763" s="172">
        <v>4.9588000000000001</v>
      </c>
      <c r="F763" s="172">
        <v>0</v>
      </c>
      <c r="G763" s="173">
        <f>E763*F763</f>
        <v>0</v>
      </c>
      <c r="O763" s="167">
        <v>2</v>
      </c>
      <c r="AA763" s="143">
        <v>12</v>
      </c>
      <c r="AB763" s="143">
        <v>0</v>
      </c>
      <c r="AC763" s="143">
        <v>70</v>
      </c>
      <c r="AZ763" s="143">
        <v>2</v>
      </c>
      <c r="BA763" s="143">
        <f>IF(AZ763=1,G763,0)</f>
        <v>0</v>
      </c>
      <c r="BB763" s="143">
        <f>IF(AZ763=2,G763,0)</f>
        <v>0</v>
      </c>
      <c r="BC763" s="143">
        <f>IF(AZ763=3,G763,0)</f>
        <v>0</v>
      </c>
      <c r="BD763" s="143">
        <f>IF(AZ763=4,G763,0)</f>
        <v>0</v>
      </c>
      <c r="BE763" s="143">
        <f>IF(AZ763=5,G763,0)</f>
        <v>0</v>
      </c>
      <c r="CA763" s="174">
        <v>12</v>
      </c>
      <c r="CB763" s="174">
        <v>0</v>
      </c>
      <c r="CZ763" s="143">
        <v>0</v>
      </c>
    </row>
    <row r="764" spans="1:104" x14ac:dyDescent="0.2">
      <c r="A764" s="175"/>
      <c r="B764" s="177"/>
      <c r="C764" s="241" t="s">
        <v>704</v>
      </c>
      <c r="D764" s="242"/>
      <c r="E764" s="178">
        <v>0</v>
      </c>
      <c r="F764" s="179"/>
      <c r="G764" s="180"/>
      <c r="M764" s="176" t="s">
        <v>704</v>
      </c>
      <c r="O764" s="167"/>
    </row>
    <row r="765" spans="1:104" x14ac:dyDescent="0.2">
      <c r="A765" s="175"/>
      <c r="B765" s="177"/>
      <c r="C765" s="241" t="s">
        <v>694</v>
      </c>
      <c r="D765" s="242"/>
      <c r="E765" s="178">
        <v>0</v>
      </c>
      <c r="F765" s="179"/>
      <c r="G765" s="180"/>
      <c r="M765" s="176" t="s">
        <v>694</v>
      </c>
      <c r="O765" s="167"/>
    </row>
    <row r="766" spans="1:104" ht="22.5" x14ac:dyDescent="0.2">
      <c r="A766" s="175"/>
      <c r="B766" s="177"/>
      <c r="C766" s="241" t="s">
        <v>695</v>
      </c>
      <c r="D766" s="242"/>
      <c r="E766" s="178">
        <v>0</v>
      </c>
      <c r="F766" s="179"/>
      <c r="G766" s="180"/>
      <c r="M766" s="176" t="s">
        <v>695</v>
      </c>
      <c r="O766" s="167"/>
    </row>
    <row r="767" spans="1:104" x14ac:dyDescent="0.2">
      <c r="A767" s="175"/>
      <c r="B767" s="177"/>
      <c r="C767" s="241" t="s">
        <v>696</v>
      </c>
      <c r="D767" s="242"/>
      <c r="E767" s="178">
        <v>0</v>
      </c>
      <c r="F767" s="179"/>
      <c r="G767" s="180"/>
      <c r="M767" s="176" t="s">
        <v>696</v>
      </c>
      <c r="O767" s="167"/>
    </row>
    <row r="768" spans="1:104" x14ac:dyDescent="0.2">
      <c r="A768" s="175"/>
      <c r="B768" s="177"/>
      <c r="C768" s="241" t="s">
        <v>697</v>
      </c>
      <c r="D768" s="242"/>
      <c r="E768" s="178">
        <v>0</v>
      </c>
      <c r="F768" s="179"/>
      <c r="G768" s="180"/>
      <c r="M768" s="176" t="s">
        <v>697</v>
      </c>
      <c r="O768" s="167"/>
    </row>
    <row r="769" spans="1:104" x14ac:dyDescent="0.2">
      <c r="A769" s="175"/>
      <c r="B769" s="177"/>
      <c r="C769" s="241" t="s">
        <v>705</v>
      </c>
      <c r="D769" s="242"/>
      <c r="E769" s="178">
        <v>4.9588000000000001</v>
      </c>
      <c r="F769" s="179"/>
      <c r="G769" s="180"/>
      <c r="M769" s="176" t="s">
        <v>705</v>
      </c>
      <c r="O769" s="167"/>
    </row>
    <row r="770" spans="1:104" ht="22.5" x14ac:dyDescent="0.2">
      <c r="A770" s="168">
        <v>116</v>
      </c>
      <c r="B770" s="169" t="s">
        <v>706</v>
      </c>
      <c r="C770" s="170" t="s">
        <v>707</v>
      </c>
      <c r="D770" s="171" t="s">
        <v>91</v>
      </c>
      <c r="E770" s="172">
        <v>12.46</v>
      </c>
      <c r="F770" s="172"/>
      <c r="G770" s="173">
        <f>E770*F770</f>
        <v>0</v>
      </c>
      <c r="O770" s="167">
        <v>2</v>
      </c>
      <c r="AA770" s="143">
        <v>12</v>
      </c>
      <c r="AB770" s="143">
        <v>0</v>
      </c>
      <c r="AC770" s="143">
        <v>71</v>
      </c>
      <c r="AZ770" s="143">
        <v>2</v>
      </c>
      <c r="BA770" s="143">
        <f>IF(AZ770=1,G770,0)</f>
        <v>0</v>
      </c>
      <c r="BB770" s="143">
        <f>IF(AZ770=2,G770,0)</f>
        <v>0</v>
      </c>
      <c r="BC770" s="143">
        <f>IF(AZ770=3,G770,0)</f>
        <v>0</v>
      </c>
      <c r="BD770" s="143">
        <f>IF(AZ770=4,G770,0)</f>
        <v>0</v>
      </c>
      <c r="BE770" s="143">
        <f>IF(AZ770=5,G770,0)</f>
        <v>0</v>
      </c>
      <c r="CA770" s="174">
        <v>12</v>
      </c>
      <c r="CB770" s="174">
        <v>0</v>
      </c>
      <c r="CZ770" s="143">
        <v>0</v>
      </c>
    </row>
    <row r="771" spans="1:104" x14ac:dyDescent="0.2">
      <c r="A771" s="175"/>
      <c r="B771" s="177"/>
      <c r="C771" s="241" t="s">
        <v>708</v>
      </c>
      <c r="D771" s="242"/>
      <c r="E771" s="178">
        <v>0</v>
      </c>
      <c r="F771" s="179"/>
      <c r="G771" s="180"/>
      <c r="M771" s="176" t="s">
        <v>708</v>
      </c>
      <c r="O771" s="167"/>
    </row>
    <row r="772" spans="1:104" x14ac:dyDescent="0.2">
      <c r="A772" s="175"/>
      <c r="B772" s="177"/>
      <c r="C772" s="241" t="s">
        <v>694</v>
      </c>
      <c r="D772" s="242"/>
      <c r="E772" s="178">
        <v>0</v>
      </c>
      <c r="F772" s="179"/>
      <c r="G772" s="180"/>
      <c r="M772" s="176" t="s">
        <v>694</v>
      </c>
      <c r="O772" s="167"/>
    </row>
    <row r="773" spans="1:104" ht="22.5" x14ac:dyDescent="0.2">
      <c r="A773" s="175"/>
      <c r="B773" s="177"/>
      <c r="C773" s="241" t="s">
        <v>695</v>
      </c>
      <c r="D773" s="242"/>
      <c r="E773" s="178">
        <v>0</v>
      </c>
      <c r="F773" s="179"/>
      <c r="G773" s="180"/>
      <c r="M773" s="176" t="s">
        <v>695</v>
      </c>
      <c r="O773" s="167"/>
    </row>
    <row r="774" spans="1:104" x14ac:dyDescent="0.2">
      <c r="A774" s="175"/>
      <c r="B774" s="177"/>
      <c r="C774" s="241" t="s">
        <v>696</v>
      </c>
      <c r="D774" s="242"/>
      <c r="E774" s="178">
        <v>0</v>
      </c>
      <c r="F774" s="179"/>
      <c r="G774" s="180"/>
      <c r="M774" s="176" t="s">
        <v>696</v>
      </c>
      <c r="O774" s="167"/>
    </row>
    <row r="775" spans="1:104" x14ac:dyDescent="0.2">
      <c r="A775" s="175"/>
      <c r="B775" s="177"/>
      <c r="C775" s="241" t="s">
        <v>697</v>
      </c>
      <c r="D775" s="242"/>
      <c r="E775" s="178">
        <v>0</v>
      </c>
      <c r="F775" s="179"/>
      <c r="G775" s="180"/>
      <c r="M775" s="176" t="s">
        <v>697</v>
      </c>
      <c r="O775" s="167"/>
    </row>
    <row r="776" spans="1:104" x14ac:dyDescent="0.2">
      <c r="A776" s="175"/>
      <c r="B776" s="177"/>
      <c r="C776" s="241" t="s">
        <v>709</v>
      </c>
      <c r="D776" s="242"/>
      <c r="E776" s="178">
        <v>7.4619999999999997</v>
      </c>
      <c r="F776" s="179"/>
      <c r="G776" s="180"/>
      <c r="M776" s="176" t="s">
        <v>709</v>
      </c>
      <c r="O776" s="167"/>
    </row>
    <row r="777" spans="1:104" x14ac:dyDescent="0.2">
      <c r="A777" s="175"/>
      <c r="B777" s="177"/>
      <c r="C777" s="241" t="s">
        <v>710</v>
      </c>
      <c r="D777" s="242"/>
      <c r="E777" s="178">
        <v>4.9980000000000002</v>
      </c>
      <c r="F777" s="179"/>
      <c r="G777" s="180"/>
      <c r="M777" s="176" t="s">
        <v>710</v>
      </c>
      <c r="O777" s="167"/>
    </row>
    <row r="778" spans="1:104" ht="22.5" x14ac:dyDescent="0.2">
      <c r="A778" s="168">
        <v>117</v>
      </c>
      <c r="B778" s="169" t="s">
        <v>711</v>
      </c>
      <c r="C778" s="170" t="s">
        <v>707</v>
      </c>
      <c r="D778" s="171" t="s">
        <v>91</v>
      </c>
      <c r="E778" s="172">
        <v>12.46</v>
      </c>
      <c r="F778" s="172"/>
      <c r="G778" s="173">
        <f>E778*F778</f>
        <v>0</v>
      </c>
      <c r="O778" s="167">
        <v>2</v>
      </c>
      <c r="AA778" s="143">
        <v>12</v>
      </c>
      <c r="AB778" s="143">
        <v>0</v>
      </c>
      <c r="AC778" s="143">
        <v>72</v>
      </c>
      <c r="AZ778" s="143">
        <v>2</v>
      </c>
      <c r="BA778" s="143">
        <f>IF(AZ778=1,G778,0)</f>
        <v>0</v>
      </c>
      <c r="BB778" s="143">
        <f>IF(AZ778=2,G778,0)</f>
        <v>0</v>
      </c>
      <c r="BC778" s="143">
        <f>IF(AZ778=3,G778,0)</f>
        <v>0</v>
      </c>
      <c r="BD778" s="143">
        <f>IF(AZ778=4,G778,0)</f>
        <v>0</v>
      </c>
      <c r="BE778" s="143">
        <f>IF(AZ778=5,G778,0)</f>
        <v>0</v>
      </c>
      <c r="CA778" s="174">
        <v>12</v>
      </c>
      <c r="CB778" s="174">
        <v>0</v>
      </c>
      <c r="CZ778" s="143">
        <v>0</v>
      </c>
    </row>
    <row r="779" spans="1:104" x14ac:dyDescent="0.2">
      <c r="A779" s="175"/>
      <c r="B779" s="177"/>
      <c r="C779" s="241" t="s">
        <v>712</v>
      </c>
      <c r="D779" s="242"/>
      <c r="E779" s="178">
        <v>0</v>
      </c>
      <c r="F779" s="179"/>
      <c r="G779" s="180"/>
      <c r="M779" s="176" t="s">
        <v>712</v>
      </c>
      <c r="O779" s="167"/>
    </row>
    <row r="780" spans="1:104" x14ac:dyDescent="0.2">
      <c r="A780" s="175"/>
      <c r="B780" s="177"/>
      <c r="C780" s="241" t="s">
        <v>694</v>
      </c>
      <c r="D780" s="242"/>
      <c r="E780" s="178">
        <v>0</v>
      </c>
      <c r="F780" s="179"/>
      <c r="G780" s="180"/>
      <c r="M780" s="176" t="s">
        <v>694</v>
      </c>
      <c r="O780" s="167"/>
    </row>
    <row r="781" spans="1:104" ht="22.5" x14ac:dyDescent="0.2">
      <c r="A781" s="175"/>
      <c r="B781" s="177"/>
      <c r="C781" s="241" t="s">
        <v>695</v>
      </c>
      <c r="D781" s="242"/>
      <c r="E781" s="178">
        <v>0</v>
      </c>
      <c r="F781" s="179"/>
      <c r="G781" s="180"/>
      <c r="M781" s="176" t="s">
        <v>695</v>
      </c>
      <c r="O781" s="167"/>
    </row>
    <row r="782" spans="1:104" x14ac:dyDescent="0.2">
      <c r="A782" s="175"/>
      <c r="B782" s="177"/>
      <c r="C782" s="241" t="s">
        <v>696</v>
      </c>
      <c r="D782" s="242"/>
      <c r="E782" s="178">
        <v>0</v>
      </c>
      <c r="F782" s="179"/>
      <c r="G782" s="180"/>
      <c r="M782" s="176" t="s">
        <v>696</v>
      </c>
      <c r="O782" s="167"/>
    </row>
    <row r="783" spans="1:104" x14ac:dyDescent="0.2">
      <c r="A783" s="175"/>
      <c r="B783" s="177"/>
      <c r="C783" s="241" t="s">
        <v>697</v>
      </c>
      <c r="D783" s="242"/>
      <c r="E783" s="178">
        <v>0</v>
      </c>
      <c r="F783" s="179"/>
      <c r="G783" s="180"/>
      <c r="M783" s="176" t="s">
        <v>697</v>
      </c>
      <c r="O783" s="167"/>
    </row>
    <row r="784" spans="1:104" x14ac:dyDescent="0.2">
      <c r="A784" s="175"/>
      <c r="B784" s="177"/>
      <c r="C784" s="241" t="s">
        <v>709</v>
      </c>
      <c r="D784" s="242"/>
      <c r="E784" s="178">
        <v>7.4619999999999997</v>
      </c>
      <c r="F784" s="179"/>
      <c r="G784" s="180"/>
      <c r="M784" s="176" t="s">
        <v>709</v>
      </c>
      <c r="O784" s="167"/>
    </row>
    <row r="785" spans="1:104" x14ac:dyDescent="0.2">
      <c r="A785" s="175"/>
      <c r="B785" s="177"/>
      <c r="C785" s="241" t="s">
        <v>710</v>
      </c>
      <c r="D785" s="242"/>
      <c r="E785" s="178">
        <v>4.9980000000000002</v>
      </c>
      <c r="F785" s="179"/>
      <c r="G785" s="180"/>
      <c r="M785" s="176" t="s">
        <v>710</v>
      </c>
      <c r="O785" s="167"/>
    </row>
    <row r="786" spans="1:104" x14ac:dyDescent="0.2">
      <c r="A786" s="181"/>
      <c r="B786" s="182" t="s">
        <v>75</v>
      </c>
      <c r="C786" s="183" t="str">
        <f>CONCATENATE(B684," ",C684)</f>
        <v>767 Konstrukce zámečnické</v>
      </c>
      <c r="D786" s="184"/>
      <c r="E786" s="185"/>
      <c r="F786" s="186"/>
      <c r="G786" s="187">
        <f>SUM(G684:G785)</f>
        <v>0</v>
      </c>
      <c r="O786" s="167">
        <v>4</v>
      </c>
      <c r="BA786" s="188">
        <f>SUM(BA684:BA785)</f>
        <v>0</v>
      </c>
      <c r="BB786" s="188">
        <f>SUM(BB684:BB785)</f>
        <v>0</v>
      </c>
      <c r="BC786" s="188">
        <f>SUM(BC684:BC785)</f>
        <v>0</v>
      </c>
      <c r="BD786" s="188">
        <f>SUM(BD684:BD785)</f>
        <v>0</v>
      </c>
      <c r="BE786" s="188">
        <f>SUM(BE684:BE785)</f>
        <v>0</v>
      </c>
    </row>
    <row r="787" spans="1:104" x14ac:dyDescent="0.2">
      <c r="A787" s="160" t="s">
        <v>72</v>
      </c>
      <c r="B787" s="161" t="s">
        <v>713</v>
      </c>
      <c r="C787" s="162" t="s">
        <v>714</v>
      </c>
      <c r="D787" s="163"/>
      <c r="E787" s="164"/>
      <c r="F787" s="164"/>
      <c r="G787" s="165"/>
      <c r="H787" s="166"/>
      <c r="I787" s="166"/>
      <c r="O787" s="167">
        <v>1</v>
      </c>
    </row>
    <row r="788" spans="1:104" ht="22.5" x14ac:dyDescent="0.2">
      <c r="A788" s="168">
        <v>118</v>
      </c>
      <c r="B788" s="169" t="s">
        <v>715</v>
      </c>
      <c r="C788" s="170" t="s">
        <v>716</v>
      </c>
      <c r="D788" s="171" t="s">
        <v>268</v>
      </c>
      <c r="E788" s="172">
        <v>192.25399999999999</v>
      </c>
      <c r="F788" s="172"/>
      <c r="G788" s="173">
        <f>E788*F788</f>
        <v>0</v>
      </c>
      <c r="O788" s="167">
        <v>2</v>
      </c>
      <c r="AA788" s="143">
        <v>1</v>
      </c>
      <c r="AB788" s="143">
        <v>7</v>
      </c>
      <c r="AC788" s="143">
        <v>7</v>
      </c>
      <c r="AZ788" s="143">
        <v>2</v>
      </c>
      <c r="BA788" s="143">
        <f>IF(AZ788=1,G788,0)</f>
        <v>0</v>
      </c>
      <c r="BB788" s="143">
        <f>IF(AZ788=2,G788,0)</f>
        <v>0</v>
      </c>
      <c r="BC788" s="143">
        <f>IF(AZ788=3,G788,0)</f>
        <v>0</v>
      </c>
      <c r="BD788" s="143">
        <f>IF(AZ788=4,G788,0)</f>
        <v>0</v>
      </c>
      <c r="BE788" s="143">
        <f>IF(AZ788=5,G788,0)</f>
        <v>0</v>
      </c>
      <c r="CA788" s="174">
        <v>1</v>
      </c>
      <c r="CB788" s="174">
        <v>7</v>
      </c>
      <c r="CZ788" s="143">
        <v>5.9000000000000003E-4</v>
      </c>
    </row>
    <row r="789" spans="1:104" hidden="1" x14ac:dyDescent="0.2">
      <c r="A789" s="175"/>
      <c r="B789" s="177"/>
      <c r="C789" s="241" t="s">
        <v>717</v>
      </c>
      <c r="D789" s="242"/>
      <c r="E789" s="178">
        <v>0</v>
      </c>
      <c r="F789" s="179"/>
      <c r="G789" s="180"/>
      <c r="M789" s="176" t="s">
        <v>717</v>
      </c>
      <c r="O789" s="167"/>
    </row>
    <row r="790" spans="1:104" hidden="1" x14ac:dyDescent="0.2">
      <c r="A790" s="175"/>
      <c r="B790" s="177"/>
      <c r="C790" s="241" t="s">
        <v>718</v>
      </c>
      <c r="D790" s="242"/>
      <c r="E790" s="178">
        <v>26.76</v>
      </c>
      <c r="F790" s="179"/>
      <c r="G790" s="180"/>
      <c r="M790" s="176" t="s">
        <v>718</v>
      </c>
      <c r="O790" s="167"/>
    </row>
    <row r="791" spans="1:104" hidden="1" x14ac:dyDescent="0.2">
      <c r="A791" s="175"/>
      <c r="B791" s="177"/>
      <c r="C791" s="241" t="s">
        <v>719</v>
      </c>
      <c r="D791" s="242"/>
      <c r="E791" s="178">
        <v>0.72</v>
      </c>
      <c r="F791" s="179"/>
      <c r="G791" s="180"/>
      <c r="M791" s="176" t="s">
        <v>719</v>
      </c>
      <c r="O791" s="167"/>
    </row>
    <row r="792" spans="1:104" hidden="1" x14ac:dyDescent="0.2">
      <c r="A792" s="175"/>
      <c r="B792" s="177"/>
      <c r="C792" s="241" t="s">
        <v>720</v>
      </c>
      <c r="D792" s="242"/>
      <c r="E792" s="178">
        <v>0.45</v>
      </c>
      <c r="F792" s="179"/>
      <c r="G792" s="180"/>
      <c r="M792" s="176" t="s">
        <v>720</v>
      </c>
      <c r="O792" s="167"/>
    </row>
    <row r="793" spans="1:104" hidden="1" x14ac:dyDescent="0.2">
      <c r="A793" s="175"/>
      <c r="B793" s="177"/>
      <c r="C793" s="241" t="s">
        <v>721</v>
      </c>
      <c r="D793" s="242"/>
      <c r="E793" s="178">
        <v>-0.9</v>
      </c>
      <c r="F793" s="179"/>
      <c r="G793" s="180"/>
      <c r="M793" s="176" t="s">
        <v>721</v>
      </c>
      <c r="O793" s="167"/>
    </row>
    <row r="794" spans="1:104" hidden="1" x14ac:dyDescent="0.2">
      <c r="A794" s="175"/>
      <c r="B794" s="177"/>
      <c r="C794" s="241" t="s">
        <v>722</v>
      </c>
      <c r="D794" s="242"/>
      <c r="E794" s="178">
        <v>-1.2</v>
      </c>
      <c r="F794" s="179"/>
      <c r="G794" s="180"/>
      <c r="M794" s="176" t="s">
        <v>722</v>
      </c>
      <c r="O794" s="167"/>
    </row>
    <row r="795" spans="1:104" hidden="1" x14ac:dyDescent="0.2">
      <c r="A795" s="175"/>
      <c r="B795" s="177"/>
      <c r="C795" s="243" t="s">
        <v>95</v>
      </c>
      <c r="D795" s="242"/>
      <c r="E795" s="201">
        <v>25.830000000000002</v>
      </c>
      <c r="F795" s="179"/>
      <c r="G795" s="180"/>
      <c r="M795" s="176" t="s">
        <v>95</v>
      </c>
      <c r="O795" s="167"/>
    </row>
    <row r="796" spans="1:104" ht="22.5" hidden="1" x14ac:dyDescent="0.2">
      <c r="A796" s="175"/>
      <c r="B796" s="177"/>
      <c r="C796" s="241" t="s">
        <v>723</v>
      </c>
      <c r="D796" s="242"/>
      <c r="E796" s="178">
        <v>38.47</v>
      </c>
      <c r="F796" s="179"/>
      <c r="G796" s="180"/>
      <c r="M796" s="176" t="s">
        <v>723</v>
      </c>
      <c r="O796" s="167"/>
    </row>
    <row r="797" spans="1:104" hidden="1" x14ac:dyDescent="0.2">
      <c r="A797" s="175"/>
      <c r="B797" s="177"/>
      <c r="C797" s="241" t="s">
        <v>721</v>
      </c>
      <c r="D797" s="242"/>
      <c r="E797" s="178">
        <v>-0.9</v>
      </c>
      <c r="F797" s="179"/>
      <c r="G797" s="180"/>
      <c r="M797" s="176" t="s">
        <v>721</v>
      </c>
      <c r="O797" s="167"/>
    </row>
    <row r="798" spans="1:104" hidden="1" x14ac:dyDescent="0.2">
      <c r="A798" s="175"/>
      <c r="B798" s="177"/>
      <c r="C798" s="241" t="s">
        <v>724</v>
      </c>
      <c r="D798" s="242"/>
      <c r="E798" s="178">
        <v>-1.2</v>
      </c>
      <c r="F798" s="179"/>
      <c r="G798" s="180"/>
      <c r="M798" s="176" t="s">
        <v>724</v>
      </c>
      <c r="O798" s="167"/>
    </row>
    <row r="799" spans="1:104" hidden="1" x14ac:dyDescent="0.2">
      <c r="A799" s="175"/>
      <c r="B799" s="177"/>
      <c r="C799" s="243" t="s">
        <v>95</v>
      </c>
      <c r="D799" s="242"/>
      <c r="E799" s="201">
        <v>36.369999999999997</v>
      </c>
      <c r="F799" s="179"/>
      <c r="G799" s="180"/>
      <c r="M799" s="176" t="s">
        <v>95</v>
      </c>
      <c r="O799" s="167"/>
    </row>
    <row r="800" spans="1:104" hidden="1" x14ac:dyDescent="0.2">
      <c r="A800" s="175"/>
      <c r="B800" s="177"/>
      <c r="C800" s="241" t="s">
        <v>725</v>
      </c>
      <c r="D800" s="242"/>
      <c r="E800" s="178">
        <v>22.1</v>
      </c>
      <c r="F800" s="179"/>
      <c r="G800" s="180"/>
      <c r="M800" s="176" t="s">
        <v>725</v>
      </c>
      <c r="O800" s="167"/>
    </row>
    <row r="801" spans="1:15" hidden="1" x14ac:dyDescent="0.2">
      <c r="A801" s="175"/>
      <c r="B801" s="177"/>
      <c r="C801" s="241" t="s">
        <v>726</v>
      </c>
      <c r="D801" s="242"/>
      <c r="E801" s="178">
        <v>-1.8</v>
      </c>
      <c r="F801" s="179"/>
      <c r="G801" s="180"/>
      <c r="M801" s="176" t="s">
        <v>726</v>
      </c>
      <c r="O801" s="167"/>
    </row>
    <row r="802" spans="1:15" hidden="1" x14ac:dyDescent="0.2">
      <c r="A802" s="175"/>
      <c r="B802" s="177"/>
      <c r="C802" s="241" t="s">
        <v>727</v>
      </c>
      <c r="D802" s="242"/>
      <c r="E802" s="178">
        <v>-2.8</v>
      </c>
      <c r="F802" s="179"/>
      <c r="G802" s="180"/>
      <c r="M802" s="176" t="s">
        <v>727</v>
      </c>
      <c r="O802" s="167"/>
    </row>
    <row r="803" spans="1:15" hidden="1" x14ac:dyDescent="0.2">
      <c r="A803" s="175"/>
      <c r="B803" s="177"/>
      <c r="C803" s="243" t="s">
        <v>95</v>
      </c>
      <c r="D803" s="242"/>
      <c r="E803" s="201">
        <v>17.5</v>
      </c>
      <c r="F803" s="179"/>
      <c r="G803" s="180"/>
      <c r="M803" s="176" t="s">
        <v>95</v>
      </c>
      <c r="O803" s="167"/>
    </row>
    <row r="804" spans="1:15" hidden="1" x14ac:dyDescent="0.2">
      <c r="A804" s="175"/>
      <c r="B804" s="177"/>
      <c r="C804" s="241" t="s">
        <v>728</v>
      </c>
      <c r="D804" s="242"/>
      <c r="E804" s="178">
        <v>10.63</v>
      </c>
      <c r="F804" s="179"/>
      <c r="G804" s="180"/>
      <c r="M804" s="176" t="s">
        <v>728</v>
      </c>
      <c r="O804" s="167"/>
    </row>
    <row r="805" spans="1:15" hidden="1" x14ac:dyDescent="0.2">
      <c r="A805" s="175"/>
      <c r="B805" s="177"/>
      <c r="C805" s="241" t="s">
        <v>726</v>
      </c>
      <c r="D805" s="242"/>
      <c r="E805" s="178">
        <v>-1.8</v>
      </c>
      <c r="F805" s="179"/>
      <c r="G805" s="180"/>
      <c r="M805" s="176" t="s">
        <v>726</v>
      </c>
      <c r="O805" s="167"/>
    </row>
    <row r="806" spans="1:15" hidden="1" x14ac:dyDescent="0.2">
      <c r="A806" s="175"/>
      <c r="B806" s="177"/>
      <c r="C806" s="243" t="s">
        <v>95</v>
      </c>
      <c r="D806" s="242"/>
      <c r="E806" s="201">
        <v>8.83</v>
      </c>
      <c r="F806" s="179"/>
      <c r="G806" s="180"/>
      <c r="M806" s="176" t="s">
        <v>95</v>
      </c>
      <c r="O806" s="167"/>
    </row>
    <row r="807" spans="1:15" hidden="1" x14ac:dyDescent="0.2">
      <c r="A807" s="175"/>
      <c r="B807" s="177"/>
      <c r="C807" s="241" t="s">
        <v>729</v>
      </c>
      <c r="D807" s="242"/>
      <c r="E807" s="178">
        <v>26.75</v>
      </c>
      <c r="F807" s="179"/>
      <c r="G807" s="180"/>
      <c r="M807" s="176" t="s">
        <v>729</v>
      </c>
      <c r="O807" s="167"/>
    </row>
    <row r="808" spans="1:15" hidden="1" x14ac:dyDescent="0.2">
      <c r="A808" s="175"/>
      <c r="B808" s="177"/>
      <c r="C808" s="241" t="s">
        <v>730</v>
      </c>
      <c r="D808" s="242"/>
      <c r="E808" s="178">
        <v>-1.7</v>
      </c>
      <c r="F808" s="179"/>
      <c r="G808" s="180"/>
      <c r="M808" s="176" t="s">
        <v>730</v>
      </c>
      <c r="O808" s="167"/>
    </row>
    <row r="809" spans="1:15" hidden="1" x14ac:dyDescent="0.2">
      <c r="A809" s="175"/>
      <c r="B809" s="177"/>
      <c r="C809" s="243" t="s">
        <v>95</v>
      </c>
      <c r="D809" s="242"/>
      <c r="E809" s="201">
        <v>25.05</v>
      </c>
      <c r="F809" s="179"/>
      <c r="G809" s="180"/>
      <c r="M809" s="176" t="s">
        <v>95</v>
      </c>
      <c r="O809" s="167"/>
    </row>
    <row r="810" spans="1:15" hidden="1" x14ac:dyDescent="0.2">
      <c r="A810" s="175"/>
      <c r="B810" s="177"/>
      <c r="C810" s="241" t="s">
        <v>731</v>
      </c>
      <c r="D810" s="242"/>
      <c r="E810" s="178">
        <v>29.4</v>
      </c>
      <c r="F810" s="179"/>
      <c r="G810" s="180"/>
      <c r="M810" s="176" t="s">
        <v>731</v>
      </c>
      <c r="O810" s="167"/>
    </row>
    <row r="811" spans="1:15" hidden="1" x14ac:dyDescent="0.2">
      <c r="A811" s="175"/>
      <c r="B811" s="177"/>
      <c r="C811" s="241" t="s">
        <v>732</v>
      </c>
      <c r="D811" s="242"/>
      <c r="E811" s="178">
        <v>-2</v>
      </c>
      <c r="F811" s="179"/>
      <c r="G811" s="180"/>
      <c r="M811" s="176" t="s">
        <v>732</v>
      </c>
      <c r="O811" s="167"/>
    </row>
    <row r="812" spans="1:15" hidden="1" x14ac:dyDescent="0.2">
      <c r="A812" s="175"/>
      <c r="B812" s="177"/>
      <c r="C812" s="241" t="s">
        <v>733</v>
      </c>
      <c r="D812" s="242"/>
      <c r="E812" s="178">
        <v>-8.1999999999999993</v>
      </c>
      <c r="F812" s="179"/>
      <c r="G812" s="180"/>
      <c r="M812" s="176" t="s">
        <v>733</v>
      </c>
      <c r="O812" s="167"/>
    </row>
    <row r="813" spans="1:15" hidden="1" x14ac:dyDescent="0.2">
      <c r="A813" s="175"/>
      <c r="B813" s="177"/>
      <c r="C813" s="241" t="s">
        <v>734</v>
      </c>
      <c r="D813" s="242"/>
      <c r="E813" s="178">
        <v>0.6</v>
      </c>
      <c r="F813" s="179"/>
      <c r="G813" s="180"/>
      <c r="M813" s="176" t="s">
        <v>734</v>
      </c>
      <c r="O813" s="167"/>
    </row>
    <row r="814" spans="1:15" hidden="1" x14ac:dyDescent="0.2">
      <c r="A814" s="175"/>
      <c r="B814" s="177"/>
      <c r="C814" s="241" t="s">
        <v>735</v>
      </c>
      <c r="D814" s="242"/>
      <c r="E814" s="178">
        <v>0.6</v>
      </c>
      <c r="F814" s="179"/>
      <c r="G814" s="180"/>
      <c r="M814" s="176" t="s">
        <v>735</v>
      </c>
      <c r="O814" s="167"/>
    </row>
    <row r="815" spans="1:15" hidden="1" x14ac:dyDescent="0.2">
      <c r="A815" s="175"/>
      <c r="B815" s="177"/>
      <c r="C815" s="243" t="s">
        <v>95</v>
      </c>
      <c r="D815" s="242"/>
      <c r="E815" s="201">
        <v>20.400000000000002</v>
      </c>
      <c r="F815" s="179"/>
      <c r="G815" s="180"/>
      <c r="M815" s="176" t="s">
        <v>95</v>
      </c>
      <c r="O815" s="167"/>
    </row>
    <row r="816" spans="1:15" hidden="1" x14ac:dyDescent="0.2">
      <c r="A816" s="175"/>
      <c r="B816" s="177"/>
      <c r="C816" s="241" t="s">
        <v>736</v>
      </c>
      <c r="D816" s="242"/>
      <c r="E816" s="178">
        <v>62.384</v>
      </c>
      <c r="F816" s="179"/>
      <c r="G816" s="180"/>
      <c r="M816" s="176" t="s">
        <v>736</v>
      </c>
      <c r="O816" s="167"/>
    </row>
    <row r="817" spans="1:104" hidden="1" x14ac:dyDescent="0.2">
      <c r="A817" s="175"/>
      <c r="B817" s="177"/>
      <c r="C817" s="241" t="s">
        <v>737</v>
      </c>
      <c r="D817" s="242"/>
      <c r="E817" s="178">
        <v>1.1000000000000001</v>
      </c>
      <c r="F817" s="179"/>
      <c r="G817" s="180"/>
      <c r="M817" s="176" t="s">
        <v>737</v>
      </c>
      <c r="O817" s="167"/>
    </row>
    <row r="818" spans="1:104" hidden="1" x14ac:dyDescent="0.2">
      <c r="A818" s="175"/>
      <c r="B818" s="177"/>
      <c r="C818" s="241" t="s">
        <v>738</v>
      </c>
      <c r="D818" s="242"/>
      <c r="E818" s="178">
        <v>-2</v>
      </c>
      <c r="F818" s="179"/>
      <c r="G818" s="180"/>
      <c r="M818" s="176" t="s">
        <v>738</v>
      </c>
      <c r="O818" s="167"/>
    </row>
    <row r="819" spans="1:104" hidden="1" x14ac:dyDescent="0.2">
      <c r="A819" s="175"/>
      <c r="B819" s="177"/>
      <c r="C819" s="241" t="s">
        <v>739</v>
      </c>
      <c r="D819" s="242"/>
      <c r="E819" s="178">
        <v>-11.5</v>
      </c>
      <c r="F819" s="179"/>
      <c r="G819" s="180"/>
      <c r="M819" s="176" t="s">
        <v>739</v>
      </c>
      <c r="O819" s="167"/>
    </row>
    <row r="820" spans="1:104" hidden="1" x14ac:dyDescent="0.2">
      <c r="A820" s="175"/>
      <c r="B820" s="177"/>
      <c r="C820" s="243" t="s">
        <v>95</v>
      </c>
      <c r="D820" s="242"/>
      <c r="E820" s="201">
        <v>49.984000000000002</v>
      </c>
      <c r="F820" s="179"/>
      <c r="G820" s="180"/>
      <c r="M820" s="176" t="s">
        <v>95</v>
      </c>
      <c r="O820" s="167"/>
    </row>
    <row r="821" spans="1:104" hidden="1" x14ac:dyDescent="0.2">
      <c r="A821" s="175"/>
      <c r="B821" s="177"/>
      <c r="C821" s="241" t="s">
        <v>740</v>
      </c>
      <c r="D821" s="242"/>
      <c r="E821" s="178">
        <v>8.2899999999999991</v>
      </c>
      <c r="F821" s="179"/>
      <c r="G821" s="180"/>
      <c r="M821" s="176" t="s">
        <v>740</v>
      </c>
      <c r="O821" s="167"/>
    </row>
    <row r="822" spans="1:104" ht="22.5" x14ac:dyDescent="0.2">
      <c r="A822" s="168">
        <v>119</v>
      </c>
      <c r="B822" s="169" t="s">
        <v>741</v>
      </c>
      <c r="C822" s="170" t="s">
        <v>906</v>
      </c>
      <c r="D822" s="171" t="s">
        <v>268</v>
      </c>
      <c r="E822" s="172">
        <v>75.62</v>
      </c>
      <c r="F822" s="172"/>
      <c r="G822" s="173">
        <f>E822*F822</f>
        <v>0</v>
      </c>
      <c r="O822" s="167">
        <v>2</v>
      </c>
      <c r="AA822" s="143">
        <v>1</v>
      </c>
      <c r="AB822" s="143">
        <v>0</v>
      </c>
      <c r="AC822" s="143">
        <v>0</v>
      </c>
      <c r="AZ822" s="143">
        <v>2</v>
      </c>
      <c r="BA822" s="143">
        <f>IF(AZ822=1,G822,0)</f>
        <v>0</v>
      </c>
      <c r="BB822" s="143">
        <f>IF(AZ822=2,G822,0)</f>
        <v>0</v>
      </c>
      <c r="BC822" s="143">
        <f>IF(AZ822=3,G822,0)</f>
        <v>0</v>
      </c>
      <c r="BD822" s="143">
        <f>IF(AZ822=4,G822,0)</f>
        <v>0</v>
      </c>
      <c r="BE822" s="143">
        <f>IF(AZ822=5,G822,0)</f>
        <v>0</v>
      </c>
      <c r="CA822" s="174">
        <v>1</v>
      </c>
      <c r="CB822" s="174">
        <v>0</v>
      </c>
      <c r="CZ822" s="143">
        <v>1.9000000000000001E-4</v>
      </c>
    </row>
    <row r="823" spans="1:104" hidden="1" x14ac:dyDescent="0.2">
      <c r="A823" s="175"/>
      <c r="B823" s="177"/>
      <c r="C823" s="241" t="s">
        <v>742</v>
      </c>
      <c r="D823" s="242"/>
      <c r="E823" s="178">
        <v>70.540000000000006</v>
      </c>
      <c r="F823" s="179"/>
      <c r="G823" s="180"/>
      <c r="M823" s="176" t="s">
        <v>742</v>
      </c>
      <c r="O823" s="167"/>
    </row>
    <row r="824" spans="1:104" hidden="1" x14ac:dyDescent="0.2">
      <c r="A824" s="175"/>
      <c r="B824" s="177"/>
      <c r="C824" s="241" t="s">
        <v>743</v>
      </c>
      <c r="D824" s="242"/>
      <c r="E824" s="178">
        <v>5</v>
      </c>
      <c r="F824" s="179"/>
      <c r="G824" s="180"/>
      <c r="M824" s="176" t="s">
        <v>743</v>
      </c>
      <c r="O824" s="167"/>
    </row>
    <row r="825" spans="1:104" hidden="1" x14ac:dyDescent="0.2">
      <c r="A825" s="175"/>
      <c r="B825" s="177"/>
      <c r="C825" s="241" t="s">
        <v>744</v>
      </c>
      <c r="D825" s="242"/>
      <c r="E825" s="178">
        <v>-6.5</v>
      </c>
      <c r="F825" s="179"/>
      <c r="G825" s="180"/>
      <c r="M825" s="176" t="s">
        <v>744</v>
      </c>
      <c r="O825" s="167"/>
    </row>
    <row r="826" spans="1:104" hidden="1" x14ac:dyDescent="0.2">
      <c r="A826" s="175"/>
      <c r="B826" s="177"/>
      <c r="C826" s="241" t="s">
        <v>745</v>
      </c>
      <c r="D826" s="242"/>
      <c r="E826" s="178">
        <v>-15.3</v>
      </c>
      <c r="F826" s="179"/>
      <c r="G826" s="180"/>
      <c r="M826" s="176" t="s">
        <v>745</v>
      </c>
      <c r="O826" s="167"/>
    </row>
    <row r="827" spans="1:104" hidden="1" x14ac:dyDescent="0.2">
      <c r="A827" s="175"/>
      <c r="B827" s="177"/>
      <c r="C827" s="243" t="s">
        <v>95</v>
      </c>
      <c r="D827" s="242"/>
      <c r="E827" s="201">
        <v>53.740000000000009</v>
      </c>
      <c r="F827" s="179"/>
      <c r="G827" s="180"/>
      <c r="M827" s="176" t="s">
        <v>95</v>
      </c>
      <c r="O827" s="167"/>
    </row>
    <row r="828" spans="1:104" hidden="1" x14ac:dyDescent="0.2">
      <c r="A828" s="175"/>
      <c r="B828" s="177"/>
      <c r="C828" s="241" t="s">
        <v>746</v>
      </c>
      <c r="D828" s="242"/>
      <c r="E828" s="178">
        <v>23.16</v>
      </c>
      <c r="F828" s="179"/>
      <c r="G828" s="180"/>
      <c r="M828" s="176" t="s">
        <v>746</v>
      </c>
      <c r="O828" s="167"/>
    </row>
    <row r="829" spans="1:104" hidden="1" x14ac:dyDescent="0.2">
      <c r="A829" s="175"/>
      <c r="B829" s="177"/>
      <c r="C829" s="241" t="s">
        <v>747</v>
      </c>
      <c r="D829" s="242"/>
      <c r="E829" s="178">
        <v>0.4</v>
      </c>
      <c r="F829" s="179"/>
      <c r="G829" s="180"/>
      <c r="M829" s="176" t="s">
        <v>747</v>
      </c>
      <c r="O829" s="167"/>
    </row>
    <row r="830" spans="1:104" hidden="1" x14ac:dyDescent="0.2">
      <c r="A830" s="175"/>
      <c r="B830" s="177"/>
      <c r="C830" s="241" t="s">
        <v>748</v>
      </c>
      <c r="D830" s="242"/>
      <c r="E830" s="178">
        <v>-0.9</v>
      </c>
      <c r="F830" s="179"/>
      <c r="G830" s="180"/>
      <c r="M830" s="176" t="s">
        <v>748</v>
      </c>
      <c r="O830" s="167"/>
    </row>
    <row r="831" spans="1:104" hidden="1" x14ac:dyDescent="0.2">
      <c r="A831" s="175"/>
      <c r="B831" s="177"/>
      <c r="C831" s="241" t="s">
        <v>749</v>
      </c>
      <c r="D831" s="242"/>
      <c r="E831" s="178">
        <v>-4.45</v>
      </c>
      <c r="F831" s="179"/>
      <c r="G831" s="180"/>
      <c r="M831" s="176" t="s">
        <v>749</v>
      </c>
      <c r="O831" s="167"/>
    </row>
    <row r="832" spans="1:104" hidden="1" x14ac:dyDescent="0.2">
      <c r="A832" s="175"/>
      <c r="B832" s="177"/>
      <c r="C832" s="241" t="s">
        <v>750</v>
      </c>
      <c r="D832" s="242"/>
      <c r="E832" s="178">
        <v>1.6</v>
      </c>
      <c r="F832" s="179"/>
      <c r="G832" s="180"/>
      <c r="M832" s="176" t="s">
        <v>750</v>
      </c>
      <c r="O832" s="167"/>
    </row>
    <row r="833" spans="1:104" hidden="1" x14ac:dyDescent="0.2">
      <c r="A833" s="175"/>
      <c r="B833" s="177"/>
      <c r="C833" s="243" t="s">
        <v>95</v>
      </c>
      <c r="D833" s="242"/>
      <c r="E833" s="201">
        <v>19.810000000000002</v>
      </c>
      <c r="F833" s="179"/>
      <c r="G833" s="180"/>
      <c r="M833" s="176" t="s">
        <v>95</v>
      </c>
      <c r="O833" s="167"/>
    </row>
    <row r="834" spans="1:104" hidden="1" x14ac:dyDescent="0.2">
      <c r="A834" s="175"/>
      <c r="B834" s="177"/>
      <c r="C834" s="241" t="s">
        <v>751</v>
      </c>
      <c r="D834" s="242"/>
      <c r="E834" s="178">
        <v>2.0699999999999998</v>
      </c>
      <c r="F834" s="179"/>
      <c r="G834" s="180"/>
      <c r="M834" s="176" t="s">
        <v>751</v>
      </c>
      <c r="O834" s="167"/>
    </row>
    <row r="835" spans="1:104" x14ac:dyDescent="0.2">
      <c r="A835" s="168">
        <v>120</v>
      </c>
      <c r="B835" s="169" t="s">
        <v>752</v>
      </c>
      <c r="C835" s="170" t="s">
        <v>753</v>
      </c>
      <c r="D835" s="171" t="s">
        <v>91</v>
      </c>
      <c r="E835" s="172">
        <v>526.29340000000002</v>
      </c>
      <c r="F835" s="172"/>
      <c r="G835" s="173">
        <f>E835*F835</f>
        <v>0</v>
      </c>
      <c r="O835" s="167">
        <v>2</v>
      </c>
      <c r="AA835" s="143">
        <v>1</v>
      </c>
      <c r="AB835" s="143">
        <v>7</v>
      </c>
      <c r="AC835" s="143">
        <v>7</v>
      </c>
      <c r="AZ835" s="143">
        <v>2</v>
      </c>
      <c r="BA835" s="143">
        <f>IF(AZ835=1,G835,0)</f>
        <v>0</v>
      </c>
      <c r="BB835" s="143">
        <f>IF(AZ835=2,G835,0)</f>
        <v>0</v>
      </c>
      <c r="BC835" s="143">
        <f>IF(AZ835=3,G835,0)</f>
        <v>0</v>
      </c>
      <c r="BD835" s="143">
        <f>IF(AZ835=4,G835,0)</f>
        <v>0</v>
      </c>
      <c r="BE835" s="143">
        <f>IF(AZ835=5,G835,0)</f>
        <v>0</v>
      </c>
      <c r="CA835" s="174">
        <v>1</v>
      </c>
      <c r="CB835" s="174">
        <v>7</v>
      </c>
      <c r="CZ835" s="143">
        <v>0</v>
      </c>
    </row>
    <row r="836" spans="1:104" ht="22.5" hidden="1" x14ac:dyDescent="0.2">
      <c r="A836" s="175"/>
      <c r="B836" s="177"/>
      <c r="C836" s="241" t="s">
        <v>754</v>
      </c>
      <c r="D836" s="242"/>
      <c r="E836" s="178">
        <v>44.190399999999997</v>
      </c>
      <c r="F836" s="179"/>
      <c r="G836" s="180"/>
      <c r="M836" s="176" t="s">
        <v>754</v>
      </c>
      <c r="O836" s="167"/>
    </row>
    <row r="837" spans="1:104" hidden="1" x14ac:dyDescent="0.2">
      <c r="A837" s="175"/>
      <c r="B837" s="177"/>
      <c r="C837" s="241" t="s">
        <v>94</v>
      </c>
      <c r="D837" s="242"/>
      <c r="E837" s="178">
        <v>0.82650000000000001</v>
      </c>
      <c r="F837" s="179"/>
      <c r="G837" s="180"/>
      <c r="M837" s="176" t="s">
        <v>94</v>
      </c>
      <c r="O837" s="167"/>
    </row>
    <row r="838" spans="1:104" hidden="1" x14ac:dyDescent="0.2">
      <c r="A838" s="175"/>
      <c r="B838" s="177"/>
      <c r="C838" s="241" t="s">
        <v>755</v>
      </c>
      <c r="D838" s="242"/>
      <c r="E838" s="178">
        <v>45.0169</v>
      </c>
      <c r="F838" s="179"/>
      <c r="G838" s="180"/>
      <c r="M838" s="176" t="s">
        <v>755</v>
      </c>
      <c r="O838" s="167"/>
    </row>
    <row r="839" spans="1:104" hidden="1" x14ac:dyDescent="0.2">
      <c r="A839" s="175"/>
      <c r="B839" s="177"/>
      <c r="C839" s="241" t="s">
        <v>97</v>
      </c>
      <c r="D839" s="242"/>
      <c r="E839" s="178">
        <v>39.831600000000002</v>
      </c>
      <c r="F839" s="179"/>
      <c r="G839" s="180"/>
      <c r="M839" s="176" t="s">
        <v>97</v>
      </c>
      <c r="O839" s="167"/>
    </row>
    <row r="840" spans="1:104" hidden="1" x14ac:dyDescent="0.2">
      <c r="A840" s="175"/>
      <c r="B840" s="177"/>
      <c r="C840" s="241" t="s">
        <v>98</v>
      </c>
      <c r="D840" s="242"/>
      <c r="E840" s="178">
        <v>10.217499999999999</v>
      </c>
      <c r="F840" s="179"/>
      <c r="G840" s="180"/>
      <c r="M840" s="176" t="s">
        <v>98</v>
      </c>
      <c r="O840" s="167"/>
    </row>
    <row r="841" spans="1:104" hidden="1" x14ac:dyDescent="0.2">
      <c r="A841" s="175"/>
      <c r="B841" s="177"/>
      <c r="C841" s="241" t="s">
        <v>99</v>
      </c>
      <c r="D841" s="242"/>
      <c r="E841" s="178">
        <v>67.963499999999996</v>
      </c>
      <c r="F841" s="179"/>
      <c r="G841" s="180"/>
      <c r="M841" s="176" t="s">
        <v>99</v>
      </c>
      <c r="O841" s="167"/>
    </row>
    <row r="842" spans="1:104" hidden="1" x14ac:dyDescent="0.2">
      <c r="A842" s="175"/>
      <c r="B842" s="177"/>
      <c r="C842" s="241" t="s">
        <v>106</v>
      </c>
      <c r="D842" s="242"/>
      <c r="E842" s="178">
        <v>37.549199999999999</v>
      </c>
      <c r="F842" s="179"/>
      <c r="G842" s="180"/>
      <c r="M842" s="176" t="s">
        <v>106</v>
      </c>
      <c r="O842" s="167"/>
    </row>
    <row r="843" spans="1:104" hidden="1" x14ac:dyDescent="0.2">
      <c r="A843" s="175"/>
      <c r="B843" s="177"/>
      <c r="C843" s="241" t="s">
        <v>107</v>
      </c>
      <c r="D843" s="242"/>
      <c r="E843" s="178">
        <v>28.032599999999999</v>
      </c>
      <c r="F843" s="179"/>
      <c r="G843" s="180"/>
      <c r="M843" s="176" t="s">
        <v>107</v>
      </c>
      <c r="O843" s="167"/>
    </row>
    <row r="844" spans="1:104" hidden="1" x14ac:dyDescent="0.2">
      <c r="A844" s="175"/>
      <c r="B844" s="177"/>
      <c r="C844" s="241" t="s">
        <v>108</v>
      </c>
      <c r="D844" s="242"/>
      <c r="E844" s="178">
        <v>135.89699999999999</v>
      </c>
      <c r="F844" s="179"/>
      <c r="G844" s="180"/>
      <c r="M844" s="176" t="s">
        <v>108</v>
      </c>
      <c r="O844" s="167"/>
    </row>
    <row r="845" spans="1:104" hidden="1" x14ac:dyDescent="0.2">
      <c r="A845" s="175"/>
      <c r="B845" s="177"/>
      <c r="C845" s="241" t="s">
        <v>109</v>
      </c>
      <c r="D845" s="242"/>
      <c r="E845" s="178">
        <v>6.2655000000000003</v>
      </c>
      <c r="F845" s="179"/>
      <c r="G845" s="180"/>
      <c r="M845" s="176" t="s">
        <v>109</v>
      </c>
      <c r="O845" s="167"/>
    </row>
    <row r="846" spans="1:104" hidden="1" x14ac:dyDescent="0.2">
      <c r="A846" s="175"/>
      <c r="B846" s="177"/>
      <c r="C846" s="241" t="s">
        <v>110</v>
      </c>
      <c r="D846" s="242"/>
      <c r="E846" s="178">
        <v>4.1159999999999997</v>
      </c>
      <c r="F846" s="179"/>
      <c r="G846" s="180"/>
      <c r="M846" s="176" t="s">
        <v>110</v>
      </c>
      <c r="O846" s="167"/>
    </row>
    <row r="847" spans="1:104" hidden="1" x14ac:dyDescent="0.2">
      <c r="A847" s="175"/>
      <c r="B847" s="177"/>
      <c r="C847" s="241" t="s">
        <v>111</v>
      </c>
      <c r="D847" s="242"/>
      <c r="E847" s="178">
        <v>0.3362</v>
      </c>
      <c r="F847" s="179"/>
      <c r="G847" s="180"/>
      <c r="M847" s="176" t="s">
        <v>111</v>
      </c>
      <c r="O847" s="167"/>
    </row>
    <row r="848" spans="1:104" hidden="1" x14ac:dyDescent="0.2">
      <c r="A848" s="175"/>
      <c r="B848" s="177"/>
      <c r="C848" s="241" t="s">
        <v>112</v>
      </c>
      <c r="D848" s="242"/>
      <c r="E848" s="178">
        <v>1.8776999999999999</v>
      </c>
      <c r="F848" s="179"/>
      <c r="G848" s="180"/>
      <c r="M848" s="176" t="s">
        <v>112</v>
      </c>
      <c r="O848" s="167"/>
    </row>
    <row r="849" spans="1:104" hidden="1" x14ac:dyDescent="0.2">
      <c r="A849" s="175"/>
      <c r="B849" s="177"/>
      <c r="C849" s="241" t="s">
        <v>113</v>
      </c>
      <c r="D849" s="242"/>
      <c r="E849" s="178">
        <v>8.5517000000000003</v>
      </c>
      <c r="F849" s="179"/>
      <c r="G849" s="180"/>
      <c r="M849" s="176" t="s">
        <v>113</v>
      </c>
      <c r="O849" s="167"/>
    </row>
    <row r="850" spans="1:104" hidden="1" x14ac:dyDescent="0.2">
      <c r="A850" s="175"/>
      <c r="B850" s="177"/>
      <c r="C850" s="241" t="s">
        <v>114</v>
      </c>
      <c r="D850" s="242"/>
      <c r="E850" s="178">
        <v>18.1326</v>
      </c>
      <c r="F850" s="179"/>
      <c r="G850" s="180"/>
      <c r="M850" s="176" t="s">
        <v>114</v>
      </c>
      <c r="O850" s="167"/>
    </row>
    <row r="851" spans="1:104" hidden="1" x14ac:dyDescent="0.2">
      <c r="A851" s="175"/>
      <c r="B851" s="177"/>
      <c r="C851" s="241" t="s">
        <v>115</v>
      </c>
      <c r="D851" s="242"/>
      <c r="E851" s="178">
        <v>6.7735000000000003</v>
      </c>
      <c r="F851" s="179"/>
      <c r="G851" s="180"/>
      <c r="M851" s="176" t="s">
        <v>115</v>
      </c>
      <c r="O851" s="167"/>
    </row>
    <row r="852" spans="1:104" hidden="1" x14ac:dyDescent="0.2">
      <c r="A852" s="175"/>
      <c r="B852" s="177"/>
      <c r="C852" s="241" t="s">
        <v>120</v>
      </c>
      <c r="D852" s="242"/>
      <c r="E852" s="178">
        <v>33.388300000000001</v>
      </c>
      <c r="F852" s="179"/>
      <c r="G852" s="180"/>
      <c r="M852" s="176" t="s">
        <v>120</v>
      </c>
      <c r="O852" s="167"/>
    </row>
    <row r="853" spans="1:104" hidden="1" x14ac:dyDescent="0.2">
      <c r="A853" s="175"/>
      <c r="B853" s="177"/>
      <c r="C853" s="241" t="s">
        <v>121</v>
      </c>
      <c r="D853" s="242"/>
      <c r="E853" s="178">
        <v>32.701300000000003</v>
      </c>
      <c r="F853" s="179"/>
      <c r="G853" s="180"/>
      <c r="M853" s="176" t="s">
        <v>121</v>
      </c>
      <c r="O853" s="167"/>
    </row>
    <row r="854" spans="1:104" hidden="1" x14ac:dyDescent="0.2">
      <c r="A854" s="175"/>
      <c r="B854" s="177"/>
      <c r="C854" s="241" t="s">
        <v>122</v>
      </c>
      <c r="D854" s="242"/>
      <c r="E854" s="178">
        <v>0.87029999999999996</v>
      </c>
      <c r="F854" s="179"/>
      <c r="G854" s="180"/>
      <c r="M854" s="176" t="s">
        <v>122</v>
      </c>
      <c r="O854" s="167"/>
    </row>
    <row r="855" spans="1:104" hidden="1" x14ac:dyDescent="0.2">
      <c r="A855" s="175"/>
      <c r="B855" s="177"/>
      <c r="C855" s="241" t="s">
        <v>756</v>
      </c>
      <c r="D855" s="242"/>
      <c r="E855" s="178">
        <v>3.7549999999999999</v>
      </c>
      <c r="F855" s="179"/>
      <c r="G855" s="180"/>
      <c r="M855" s="176" t="s">
        <v>756</v>
      </c>
      <c r="O855" s="167"/>
    </row>
    <row r="856" spans="1:104" ht="22.5" x14ac:dyDescent="0.2">
      <c r="A856" s="168">
        <v>121</v>
      </c>
      <c r="B856" s="169" t="s">
        <v>757</v>
      </c>
      <c r="C856" s="170" t="s">
        <v>758</v>
      </c>
      <c r="D856" s="171" t="s">
        <v>91</v>
      </c>
      <c r="E856" s="172">
        <f>100+288.2535</f>
        <v>388.25349999999997</v>
      </c>
      <c r="F856" s="172"/>
      <c r="G856" s="173">
        <f>E856*F856</f>
        <v>0</v>
      </c>
      <c r="O856" s="167">
        <v>2</v>
      </c>
      <c r="AA856" s="143">
        <v>1</v>
      </c>
      <c r="AB856" s="143">
        <v>7</v>
      </c>
      <c r="AC856" s="143">
        <v>7</v>
      </c>
      <c r="AZ856" s="143">
        <v>2</v>
      </c>
      <c r="BA856" s="143">
        <f>IF(AZ856=1,G856,0)</f>
        <v>0</v>
      </c>
      <c r="BB856" s="143">
        <f>IF(AZ856=2,G856,0)</f>
        <v>0</v>
      </c>
      <c r="BC856" s="143">
        <f>IF(AZ856=3,G856,0)</f>
        <v>0</v>
      </c>
      <c r="BD856" s="143">
        <f>IF(AZ856=4,G856,0)</f>
        <v>0</v>
      </c>
      <c r="BE856" s="143">
        <f>IF(AZ856=5,G856,0)</f>
        <v>0</v>
      </c>
      <c r="CA856" s="174">
        <v>1</v>
      </c>
      <c r="CB856" s="174">
        <v>7</v>
      </c>
      <c r="CZ856" s="143">
        <v>3.5699999999999998E-3</v>
      </c>
    </row>
    <row r="857" spans="1:104" hidden="1" x14ac:dyDescent="0.2">
      <c r="A857" s="175"/>
      <c r="B857" s="177"/>
      <c r="C857" s="241" t="s">
        <v>408</v>
      </c>
      <c r="D857" s="242"/>
      <c r="E857" s="178">
        <v>0</v>
      </c>
      <c r="F857" s="179"/>
      <c r="G857" s="180"/>
      <c r="M857" s="176" t="s">
        <v>408</v>
      </c>
      <c r="O857" s="167"/>
    </row>
    <row r="858" spans="1:104" hidden="1" x14ac:dyDescent="0.2">
      <c r="A858" s="175"/>
      <c r="B858" s="177"/>
      <c r="C858" s="241" t="s">
        <v>127</v>
      </c>
      <c r="D858" s="242"/>
      <c r="E858" s="178">
        <v>44.1477</v>
      </c>
      <c r="F858" s="179"/>
      <c r="G858" s="180"/>
      <c r="M858" s="176" t="s">
        <v>127</v>
      </c>
      <c r="O858" s="167"/>
    </row>
    <row r="859" spans="1:104" hidden="1" x14ac:dyDescent="0.2">
      <c r="A859" s="175"/>
      <c r="B859" s="177"/>
      <c r="C859" s="241" t="s">
        <v>128</v>
      </c>
      <c r="D859" s="242"/>
      <c r="E859" s="178">
        <v>0.27600000000000002</v>
      </c>
      <c r="F859" s="179"/>
      <c r="G859" s="180"/>
      <c r="M859" s="176" t="s">
        <v>128</v>
      </c>
      <c r="O859" s="167"/>
    </row>
    <row r="860" spans="1:104" hidden="1" x14ac:dyDescent="0.2">
      <c r="A860" s="175"/>
      <c r="B860" s="177"/>
      <c r="C860" s="241" t="s">
        <v>129</v>
      </c>
      <c r="D860" s="242"/>
      <c r="E860" s="178">
        <v>-0.16200000000000001</v>
      </c>
      <c r="F860" s="179"/>
      <c r="G860" s="180"/>
      <c r="M860" s="176" t="s">
        <v>129</v>
      </c>
      <c r="O860" s="167"/>
    </row>
    <row r="861" spans="1:104" hidden="1" x14ac:dyDescent="0.2">
      <c r="A861" s="175"/>
      <c r="B861" s="177"/>
      <c r="C861" s="243" t="s">
        <v>95</v>
      </c>
      <c r="D861" s="242"/>
      <c r="E861" s="201">
        <v>44.261700000000005</v>
      </c>
      <c r="F861" s="179"/>
      <c r="G861" s="180"/>
      <c r="M861" s="176" t="s">
        <v>95</v>
      </c>
      <c r="O861" s="167"/>
    </row>
    <row r="862" spans="1:104" hidden="1" x14ac:dyDescent="0.2">
      <c r="A862" s="175"/>
      <c r="B862" s="177"/>
      <c r="C862" s="241" t="s">
        <v>130</v>
      </c>
      <c r="D862" s="242"/>
      <c r="E862" s="178">
        <v>52.701500000000003</v>
      </c>
      <c r="F862" s="179"/>
      <c r="G862" s="180"/>
      <c r="M862" s="176" t="s">
        <v>130</v>
      </c>
      <c r="O862" s="167"/>
    </row>
    <row r="863" spans="1:104" hidden="1" x14ac:dyDescent="0.2">
      <c r="A863" s="175"/>
      <c r="B863" s="177"/>
      <c r="C863" s="241" t="s">
        <v>131</v>
      </c>
      <c r="D863" s="242"/>
      <c r="E863" s="178">
        <v>0.13500000000000001</v>
      </c>
      <c r="F863" s="179"/>
      <c r="G863" s="180"/>
      <c r="M863" s="176" t="s">
        <v>131</v>
      </c>
      <c r="O863" s="167"/>
    </row>
    <row r="864" spans="1:104" hidden="1" x14ac:dyDescent="0.2">
      <c r="A864" s="175"/>
      <c r="B864" s="177"/>
      <c r="C864" s="241" t="s">
        <v>132</v>
      </c>
      <c r="D864" s="242"/>
      <c r="E864" s="178">
        <v>-1.0528</v>
      </c>
      <c r="F864" s="179"/>
      <c r="G864" s="180"/>
      <c r="M864" s="176" t="s">
        <v>132</v>
      </c>
      <c r="O864" s="167"/>
    </row>
    <row r="865" spans="1:15" hidden="1" x14ac:dyDescent="0.2">
      <c r="A865" s="175"/>
      <c r="B865" s="177"/>
      <c r="C865" s="243" t="s">
        <v>95</v>
      </c>
      <c r="D865" s="242"/>
      <c r="E865" s="201">
        <v>51.783700000000003</v>
      </c>
      <c r="F865" s="179"/>
      <c r="G865" s="180"/>
      <c r="M865" s="176" t="s">
        <v>95</v>
      </c>
      <c r="O865" s="167"/>
    </row>
    <row r="866" spans="1:15" hidden="1" x14ac:dyDescent="0.2">
      <c r="A866" s="175"/>
      <c r="B866" s="177"/>
      <c r="C866" s="241" t="s">
        <v>133</v>
      </c>
      <c r="D866" s="242"/>
      <c r="E866" s="178">
        <v>29.67</v>
      </c>
      <c r="F866" s="179"/>
      <c r="G866" s="180"/>
      <c r="M866" s="176" t="s">
        <v>133</v>
      </c>
      <c r="O866" s="167"/>
    </row>
    <row r="867" spans="1:15" hidden="1" x14ac:dyDescent="0.2">
      <c r="A867" s="175"/>
      <c r="B867" s="177"/>
      <c r="C867" s="241" t="s">
        <v>134</v>
      </c>
      <c r="D867" s="242"/>
      <c r="E867" s="178">
        <v>0.22500000000000001</v>
      </c>
      <c r="F867" s="179"/>
      <c r="G867" s="180"/>
      <c r="M867" s="176" t="s">
        <v>134</v>
      </c>
      <c r="O867" s="167"/>
    </row>
    <row r="868" spans="1:15" hidden="1" x14ac:dyDescent="0.2">
      <c r="A868" s="175"/>
      <c r="B868" s="177"/>
      <c r="C868" s="241" t="s">
        <v>135</v>
      </c>
      <c r="D868" s="242"/>
      <c r="E868" s="178">
        <v>0.33</v>
      </c>
      <c r="F868" s="179"/>
      <c r="G868" s="180"/>
      <c r="M868" s="176" t="s">
        <v>135</v>
      </c>
      <c r="O868" s="167"/>
    </row>
    <row r="869" spans="1:15" hidden="1" x14ac:dyDescent="0.2">
      <c r="A869" s="175"/>
      <c r="B869" s="177"/>
      <c r="C869" s="243" t="s">
        <v>95</v>
      </c>
      <c r="D869" s="242"/>
      <c r="E869" s="201">
        <v>30.225000000000001</v>
      </c>
      <c r="F869" s="179"/>
      <c r="G869" s="180"/>
      <c r="M869" s="176" t="s">
        <v>95</v>
      </c>
      <c r="O869" s="167"/>
    </row>
    <row r="870" spans="1:15" hidden="1" x14ac:dyDescent="0.2">
      <c r="A870" s="175"/>
      <c r="B870" s="177"/>
      <c r="C870" s="241" t="s">
        <v>136</v>
      </c>
      <c r="D870" s="242"/>
      <c r="E870" s="178">
        <v>6.9908000000000001</v>
      </c>
      <c r="F870" s="179"/>
      <c r="G870" s="180"/>
      <c r="M870" s="176" t="s">
        <v>136</v>
      </c>
      <c r="O870" s="167"/>
    </row>
    <row r="871" spans="1:15" hidden="1" x14ac:dyDescent="0.2">
      <c r="A871" s="175"/>
      <c r="B871" s="177"/>
      <c r="C871" s="241" t="s">
        <v>131</v>
      </c>
      <c r="D871" s="242"/>
      <c r="E871" s="178">
        <v>0.13500000000000001</v>
      </c>
      <c r="F871" s="179"/>
      <c r="G871" s="180"/>
      <c r="M871" s="176" t="s">
        <v>131</v>
      </c>
      <c r="O871" s="167"/>
    </row>
    <row r="872" spans="1:15" hidden="1" x14ac:dyDescent="0.2">
      <c r="A872" s="175"/>
      <c r="B872" s="177"/>
      <c r="C872" s="243" t="s">
        <v>95</v>
      </c>
      <c r="D872" s="242"/>
      <c r="E872" s="201">
        <v>7.1257999999999999</v>
      </c>
      <c r="F872" s="179"/>
      <c r="G872" s="180"/>
      <c r="M872" s="176" t="s">
        <v>95</v>
      </c>
      <c r="O872" s="167"/>
    </row>
    <row r="873" spans="1:15" hidden="1" x14ac:dyDescent="0.2">
      <c r="A873" s="175"/>
      <c r="B873" s="177"/>
      <c r="C873" s="241" t="s">
        <v>138</v>
      </c>
      <c r="D873" s="242"/>
      <c r="E873" s="178">
        <v>30.585699999999999</v>
      </c>
      <c r="F873" s="179"/>
      <c r="G873" s="180"/>
      <c r="M873" s="176" t="s">
        <v>138</v>
      </c>
      <c r="O873" s="167"/>
    </row>
    <row r="874" spans="1:15" hidden="1" x14ac:dyDescent="0.2">
      <c r="A874" s="175"/>
      <c r="B874" s="177"/>
      <c r="C874" s="241" t="s">
        <v>139</v>
      </c>
      <c r="D874" s="242"/>
      <c r="E874" s="178">
        <v>0.12</v>
      </c>
      <c r="F874" s="179"/>
      <c r="G874" s="180"/>
      <c r="M874" s="176" t="s">
        <v>139</v>
      </c>
      <c r="O874" s="167"/>
    </row>
    <row r="875" spans="1:15" hidden="1" x14ac:dyDescent="0.2">
      <c r="A875" s="175"/>
      <c r="B875" s="177"/>
      <c r="C875" s="243" t="s">
        <v>95</v>
      </c>
      <c r="D875" s="242"/>
      <c r="E875" s="201">
        <v>30.7057</v>
      </c>
      <c r="F875" s="179"/>
      <c r="G875" s="180"/>
      <c r="M875" s="176" t="s">
        <v>95</v>
      </c>
      <c r="O875" s="167"/>
    </row>
    <row r="876" spans="1:15" hidden="1" x14ac:dyDescent="0.2">
      <c r="A876" s="175"/>
      <c r="B876" s="177"/>
      <c r="C876" s="241" t="s">
        <v>759</v>
      </c>
      <c r="D876" s="242"/>
      <c r="E876" s="178">
        <v>0</v>
      </c>
      <c r="F876" s="179"/>
      <c r="G876" s="180"/>
      <c r="M876" s="176" t="s">
        <v>759</v>
      </c>
      <c r="O876" s="167"/>
    </row>
    <row r="877" spans="1:15" hidden="1" x14ac:dyDescent="0.2">
      <c r="A877" s="175"/>
      <c r="B877" s="177"/>
      <c r="C877" s="241" t="s">
        <v>410</v>
      </c>
      <c r="D877" s="242"/>
      <c r="E877" s="178">
        <v>6.5542999999999996</v>
      </c>
      <c r="F877" s="179"/>
      <c r="G877" s="180"/>
      <c r="M877" s="176" t="s">
        <v>410</v>
      </c>
      <c r="O877" s="167"/>
    </row>
    <row r="878" spans="1:15" hidden="1" x14ac:dyDescent="0.2">
      <c r="A878" s="175"/>
      <c r="B878" s="177"/>
      <c r="C878" s="243" t="s">
        <v>95</v>
      </c>
      <c r="D878" s="242"/>
      <c r="E878" s="201">
        <v>6.5542999999999996</v>
      </c>
      <c r="F878" s="179"/>
      <c r="G878" s="180"/>
      <c r="M878" s="176" t="s">
        <v>95</v>
      </c>
      <c r="O878" s="167"/>
    </row>
    <row r="879" spans="1:15" hidden="1" x14ac:dyDescent="0.2">
      <c r="A879" s="175"/>
      <c r="B879" s="177"/>
      <c r="C879" s="241" t="s">
        <v>400</v>
      </c>
      <c r="D879" s="242"/>
      <c r="E879" s="178">
        <v>0</v>
      </c>
      <c r="F879" s="179"/>
      <c r="G879" s="180"/>
      <c r="M879" s="176" t="s">
        <v>400</v>
      </c>
      <c r="O879" s="167"/>
    </row>
    <row r="880" spans="1:15" hidden="1" x14ac:dyDescent="0.2">
      <c r="A880" s="175"/>
      <c r="B880" s="177"/>
      <c r="C880" s="241" t="s">
        <v>140</v>
      </c>
      <c r="D880" s="242"/>
      <c r="E880" s="178">
        <v>52.582500000000003</v>
      </c>
      <c r="F880" s="179"/>
      <c r="G880" s="180"/>
      <c r="M880" s="176" t="s">
        <v>140</v>
      </c>
      <c r="O880" s="167"/>
    </row>
    <row r="881" spans="1:104" hidden="1" x14ac:dyDescent="0.2">
      <c r="A881" s="175"/>
      <c r="B881" s="177"/>
      <c r="C881" s="241" t="s">
        <v>141</v>
      </c>
      <c r="D881" s="242"/>
      <c r="E881" s="178">
        <v>0.63</v>
      </c>
      <c r="F881" s="179"/>
      <c r="G881" s="180"/>
      <c r="M881" s="176" t="s">
        <v>141</v>
      </c>
      <c r="O881" s="167"/>
    </row>
    <row r="882" spans="1:104" hidden="1" x14ac:dyDescent="0.2">
      <c r="A882" s="175"/>
      <c r="B882" s="177"/>
      <c r="C882" s="241" t="s">
        <v>142</v>
      </c>
      <c r="D882" s="242"/>
      <c r="E882" s="178">
        <v>-0.13500000000000001</v>
      </c>
      <c r="F882" s="179"/>
      <c r="G882" s="180"/>
      <c r="M882" s="176" t="s">
        <v>142</v>
      </c>
      <c r="O882" s="167"/>
    </row>
    <row r="883" spans="1:104" hidden="1" x14ac:dyDescent="0.2">
      <c r="A883" s="175"/>
      <c r="B883" s="177"/>
      <c r="C883" s="243" t="s">
        <v>95</v>
      </c>
      <c r="D883" s="242"/>
      <c r="E883" s="201">
        <v>53.077500000000008</v>
      </c>
      <c r="F883" s="179"/>
      <c r="G883" s="180"/>
      <c r="M883" s="176" t="s">
        <v>95</v>
      </c>
      <c r="O883" s="167"/>
    </row>
    <row r="884" spans="1:104" ht="22.5" hidden="1" x14ac:dyDescent="0.2">
      <c r="A884" s="175"/>
      <c r="B884" s="177"/>
      <c r="C884" s="241" t="s">
        <v>146</v>
      </c>
      <c r="D884" s="242"/>
      <c r="E884" s="178">
        <v>63.517400000000002</v>
      </c>
      <c r="F884" s="179"/>
      <c r="G884" s="180"/>
      <c r="M884" s="176" t="s">
        <v>146</v>
      </c>
      <c r="O884" s="167"/>
    </row>
    <row r="885" spans="1:104" hidden="1" x14ac:dyDescent="0.2">
      <c r="A885" s="175"/>
      <c r="B885" s="177"/>
      <c r="C885" s="241" t="s">
        <v>147</v>
      </c>
      <c r="D885" s="242"/>
      <c r="E885" s="178">
        <v>0.8</v>
      </c>
      <c r="F885" s="179"/>
      <c r="G885" s="180"/>
      <c r="M885" s="176" t="s">
        <v>147</v>
      </c>
      <c r="O885" s="167"/>
    </row>
    <row r="886" spans="1:104" hidden="1" x14ac:dyDescent="0.2">
      <c r="A886" s="175"/>
      <c r="B886" s="177"/>
      <c r="C886" s="241" t="s">
        <v>148</v>
      </c>
      <c r="D886" s="242"/>
      <c r="E886" s="178">
        <v>-6.7500000000000004E-2</v>
      </c>
      <c r="F886" s="179"/>
      <c r="G886" s="180"/>
      <c r="M886" s="176" t="s">
        <v>148</v>
      </c>
      <c r="O886" s="167"/>
    </row>
    <row r="887" spans="1:104" hidden="1" x14ac:dyDescent="0.2">
      <c r="A887" s="175"/>
      <c r="B887" s="177"/>
      <c r="C887" s="241" t="s">
        <v>149</v>
      </c>
      <c r="D887" s="242"/>
      <c r="E887" s="178">
        <v>0.27</v>
      </c>
      <c r="F887" s="179"/>
      <c r="G887" s="180"/>
      <c r="M887" s="176" t="s">
        <v>149</v>
      </c>
      <c r="O887" s="167"/>
    </row>
    <row r="888" spans="1:104" hidden="1" x14ac:dyDescent="0.2">
      <c r="A888" s="175"/>
      <c r="B888" s="177"/>
      <c r="C888" s="243" t="s">
        <v>95</v>
      </c>
      <c r="D888" s="242"/>
      <c r="E888" s="201">
        <v>64.519900000000007</v>
      </c>
      <c r="F888" s="179"/>
      <c r="G888" s="180"/>
      <c r="M888" s="176" t="s">
        <v>95</v>
      </c>
      <c r="O888" s="167"/>
    </row>
    <row r="889" spans="1:104" ht="22.5" x14ac:dyDescent="0.2">
      <c r="A889" s="168">
        <v>122</v>
      </c>
      <c r="B889" s="169" t="s">
        <v>760</v>
      </c>
      <c r="C889" s="170" t="s">
        <v>761</v>
      </c>
      <c r="D889" s="171" t="s">
        <v>91</v>
      </c>
      <c r="E889" s="172">
        <v>317.65089999999998</v>
      </c>
      <c r="F889" s="172"/>
      <c r="G889" s="173">
        <f>E889*F889</f>
        <v>0</v>
      </c>
      <c r="O889" s="167">
        <v>2</v>
      </c>
      <c r="AA889" s="143">
        <v>1</v>
      </c>
      <c r="AB889" s="143">
        <v>7</v>
      </c>
      <c r="AC889" s="143">
        <v>7</v>
      </c>
      <c r="AZ889" s="143">
        <v>2</v>
      </c>
      <c r="BA889" s="143">
        <f>IF(AZ889=1,G889,0)</f>
        <v>0</v>
      </c>
      <c r="BB889" s="143">
        <f>IF(AZ889=2,G889,0)</f>
        <v>0</v>
      </c>
      <c r="BC889" s="143">
        <f>IF(AZ889=3,G889,0)</f>
        <v>0</v>
      </c>
      <c r="BD889" s="143">
        <f>IF(AZ889=4,G889,0)</f>
        <v>0</v>
      </c>
      <c r="BE889" s="143">
        <f>IF(AZ889=5,G889,0)</f>
        <v>0</v>
      </c>
      <c r="CA889" s="174">
        <v>1</v>
      </c>
      <c r="CB889" s="174">
        <v>7</v>
      </c>
      <c r="CZ889" s="143">
        <v>3.6000000000000002E-4</v>
      </c>
    </row>
    <row r="890" spans="1:104" hidden="1" x14ac:dyDescent="0.2">
      <c r="A890" s="175"/>
      <c r="B890" s="177"/>
      <c r="C890" s="241" t="s">
        <v>412</v>
      </c>
      <c r="D890" s="242"/>
      <c r="E890" s="178">
        <v>0</v>
      </c>
      <c r="F890" s="179"/>
      <c r="G890" s="180"/>
      <c r="M890" s="176" t="s">
        <v>412</v>
      </c>
      <c r="O890" s="167"/>
    </row>
    <row r="891" spans="1:104" ht="22.5" hidden="1" x14ac:dyDescent="0.2">
      <c r="A891" s="175"/>
      <c r="B891" s="177"/>
      <c r="C891" s="241" t="s">
        <v>150</v>
      </c>
      <c r="D891" s="242"/>
      <c r="E891" s="178">
        <v>285.04039999999998</v>
      </c>
      <c r="F891" s="179"/>
      <c r="G891" s="180"/>
      <c r="M891" s="176" t="s">
        <v>150</v>
      </c>
      <c r="O891" s="167"/>
    </row>
    <row r="892" spans="1:104" hidden="1" x14ac:dyDescent="0.2">
      <c r="A892" s="175"/>
      <c r="B892" s="177"/>
      <c r="C892" s="241" t="s">
        <v>151</v>
      </c>
      <c r="D892" s="242"/>
      <c r="E892" s="178">
        <v>3.8250000000000002</v>
      </c>
      <c r="F892" s="179"/>
      <c r="G892" s="180"/>
      <c r="M892" s="176" t="s">
        <v>151</v>
      </c>
      <c r="O892" s="167"/>
    </row>
    <row r="893" spans="1:104" hidden="1" x14ac:dyDescent="0.2">
      <c r="A893" s="175"/>
      <c r="B893" s="177"/>
      <c r="C893" s="241" t="s">
        <v>152</v>
      </c>
      <c r="D893" s="242"/>
      <c r="E893" s="178">
        <v>-1.7519</v>
      </c>
      <c r="F893" s="179"/>
      <c r="G893" s="180"/>
      <c r="M893" s="176" t="s">
        <v>152</v>
      </c>
      <c r="O893" s="167"/>
    </row>
    <row r="894" spans="1:104" hidden="1" x14ac:dyDescent="0.2">
      <c r="A894" s="175"/>
      <c r="B894" s="177"/>
      <c r="C894" s="241" t="s">
        <v>153</v>
      </c>
      <c r="D894" s="242"/>
      <c r="E894" s="178">
        <v>-3.6966000000000001</v>
      </c>
      <c r="F894" s="179"/>
      <c r="G894" s="180"/>
      <c r="M894" s="176" t="s">
        <v>153</v>
      </c>
      <c r="O894" s="167"/>
    </row>
    <row r="895" spans="1:104" hidden="1" x14ac:dyDescent="0.2">
      <c r="A895" s="175"/>
      <c r="B895" s="177"/>
      <c r="C895" s="243" t="s">
        <v>95</v>
      </c>
      <c r="D895" s="242"/>
      <c r="E895" s="201">
        <v>283.4169</v>
      </c>
      <c r="F895" s="179"/>
      <c r="G895" s="180"/>
      <c r="M895" s="176" t="s">
        <v>95</v>
      </c>
      <c r="O895" s="167"/>
    </row>
    <row r="896" spans="1:104" hidden="1" x14ac:dyDescent="0.2">
      <c r="A896" s="175"/>
      <c r="B896" s="177"/>
      <c r="C896" s="241" t="s">
        <v>154</v>
      </c>
      <c r="D896" s="242"/>
      <c r="E896" s="178">
        <v>33.509700000000002</v>
      </c>
      <c r="F896" s="179"/>
      <c r="G896" s="180"/>
      <c r="M896" s="176" t="s">
        <v>154</v>
      </c>
      <c r="O896" s="167"/>
    </row>
    <row r="897" spans="1:104" hidden="1" x14ac:dyDescent="0.2">
      <c r="A897" s="175"/>
      <c r="B897" s="177"/>
      <c r="C897" s="241" t="s">
        <v>155</v>
      </c>
      <c r="D897" s="242"/>
      <c r="E897" s="178">
        <v>0.80249999999999999</v>
      </c>
      <c r="F897" s="179"/>
      <c r="G897" s="180"/>
      <c r="M897" s="176" t="s">
        <v>155</v>
      </c>
      <c r="O897" s="167"/>
    </row>
    <row r="898" spans="1:104" hidden="1" x14ac:dyDescent="0.2">
      <c r="A898" s="175"/>
      <c r="B898" s="177"/>
      <c r="C898" s="241" t="s">
        <v>156</v>
      </c>
      <c r="D898" s="242"/>
      <c r="E898" s="178">
        <v>-7.8200000000000006E-2</v>
      </c>
      <c r="F898" s="179"/>
      <c r="G898" s="180"/>
      <c r="M898" s="176" t="s">
        <v>156</v>
      </c>
      <c r="O898" s="167"/>
    </row>
    <row r="899" spans="1:104" hidden="1" x14ac:dyDescent="0.2">
      <c r="A899" s="175"/>
      <c r="B899" s="177"/>
      <c r="C899" s="243" t="s">
        <v>95</v>
      </c>
      <c r="D899" s="242"/>
      <c r="E899" s="201">
        <v>34.234000000000002</v>
      </c>
      <c r="F899" s="179"/>
      <c r="G899" s="180"/>
      <c r="M899" s="176" t="s">
        <v>95</v>
      </c>
      <c r="O899" s="167"/>
    </row>
    <row r="900" spans="1:104" x14ac:dyDescent="0.2">
      <c r="A900" s="168">
        <v>123</v>
      </c>
      <c r="B900" s="169" t="s">
        <v>762</v>
      </c>
      <c r="C900" s="170" t="s">
        <v>763</v>
      </c>
      <c r="D900" s="171" t="s">
        <v>91</v>
      </c>
      <c r="E900" s="172">
        <v>605.90359999999998</v>
      </c>
      <c r="F900" s="172"/>
      <c r="G900" s="173">
        <f>E900*F900</f>
        <v>0</v>
      </c>
      <c r="O900" s="167">
        <v>2</v>
      </c>
      <c r="AA900" s="143">
        <v>12</v>
      </c>
      <c r="AB900" s="143">
        <v>0</v>
      </c>
      <c r="AC900" s="143">
        <v>124</v>
      </c>
      <c r="AZ900" s="143">
        <v>2</v>
      </c>
      <c r="BA900" s="143">
        <f>IF(AZ900=1,G900,0)</f>
        <v>0</v>
      </c>
      <c r="BB900" s="143">
        <f>IF(AZ900=2,G900,0)</f>
        <v>0</v>
      </c>
      <c r="BC900" s="143">
        <f>IF(AZ900=3,G900,0)</f>
        <v>0</v>
      </c>
      <c r="BD900" s="143">
        <f>IF(AZ900=4,G900,0)</f>
        <v>0</v>
      </c>
      <c r="BE900" s="143">
        <f>IF(AZ900=5,G900,0)</f>
        <v>0</v>
      </c>
      <c r="CA900" s="174">
        <v>12</v>
      </c>
      <c r="CB900" s="174">
        <v>0</v>
      </c>
      <c r="CZ900" s="143">
        <v>0</v>
      </c>
    </row>
    <row r="901" spans="1:104" x14ac:dyDescent="0.2">
      <c r="A901" s="175"/>
      <c r="B901" s="177"/>
      <c r="C901" s="241" t="s">
        <v>764</v>
      </c>
      <c r="D901" s="242"/>
      <c r="E901" s="178">
        <v>317.64999999999998</v>
      </c>
      <c r="F901" s="179"/>
      <c r="G901" s="180"/>
      <c r="M901" s="176" t="s">
        <v>764</v>
      </c>
      <c r="O901" s="167"/>
    </row>
    <row r="902" spans="1:104" x14ac:dyDescent="0.2">
      <c r="A902" s="175"/>
      <c r="B902" s="177"/>
      <c r="C902" s="241" t="s">
        <v>765</v>
      </c>
      <c r="D902" s="242"/>
      <c r="E902" s="178">
        <v>288.25360000000001</v>
      </c>
      <c r="F902" s="179"/>
      <c r="G902" s="180"/>
      <c r="M902" s="176" t="s">
        <v>765</v>
      </c>
      <c r="O902" s="167"/>
    </row>
    <row r="903" spans="1:104" s="212" customFormat="1" ht="22.5" x14ac:dyDescent="0.2">
      <c r="A903" s="206">
        <v>124</v>
      </c>
      <c r="B903" s="203" t="s">
        <v>889</v>
      </c>
      <c r="C903" s="204" t="s">
        <v>890</v>
      </c>
      <c r="D903" s="208" t="s">
        <v>91</v>
      </c>
      <c r="E903" s="210">
        <f>64.96+52.77+29.7+7</f>
        <v>154.42999999999998</v>
      </c>
      <c r="F903" s="210"/>
      <c r="G903" s="211">
        <f>F903*E903</f>
        <v>0</v>
      </c>
      <c r="O903" s="213">
        <v>2</v>
      </c>
      <c r="AA903" s="212">
        <v>7</v>
      </c>
      <c r="AB903" s="212">
        <v>1001</v>
      </c>
      <c r="AC903" s="212">
        <v>5</v>
      </c>
      <c r="AZ903" s="212">
        <v>2</v>
      </c>
      <c r="BA903" s="212">
        <f>IF(AZ903=1,G903,0)</f>
        <v>0</v>
      </c>
      <c r="BB903" s="212">
        <f>IF(AZ903=2,G903,0)</f>
        <v>0</v>
      </c>
      <c r="BC903" s="212">
        <f>IF(AZ903=3,G903,0)</f>
        <v>0</v>
      </c>
      <c r="BD903" s="212">
        <f>IF(AZ903=4,G903,0)</f>
        <v>0</v>
      </c>
      <c r="BE903" s="212">
        <f>IF(AZ903=5,G903,0)</f>
        <v>0</v>
      </c>
      <c r="CA903" s="214">
        <v>7</v>
      </c>
      <c r="CB903" s="214">
        <v>1001</v>
      </c>
      <c r="CZ903" s="212">
        <v>0</v>
      </c>
    </row>
    <row r="904" spans="1:104" x14ac:dyDescent="0.2">
      <c r="A904" s="168">
        <v>125</v>
      </c>
      <c r="B904" s="169" t="s">
        <v>766</v>
      </c>
      <c r="C904" s="170" t="s">
        <v>901</v>
      </c>
      <c r="D904" s="171" t="s">
        <v>91</v>
      </c>
      <c r="E904" s="172">
        <f>E905</f>
        <v>381.17999999999995</v>
      </c>
      <c r="F904" s="172"/>
      <c r="G904" s="173">
        <f>E904*F904</f>
        <v>0</v>
      </c>
      <c r="O904" s="167">
        <v>2</v>
      </c>
      <c r="AA904" s="143">
        <v>3</v>
      </c>
      <c r="AB904" s="143">
        <v>7</v>
      </c>
      <c r="AC904" s="143">
        <v>28412200</v>
      </c>
      <c r="AZ904" s="143">
        <v>2</v>
      </c>
      <c r="BA904" s="143">
        <f>IF(AZ904=1,G904,0)</f>
        <v>0</v>
      </c>
      <c r="BB904" s="143">
        <f>IF(AZ904=2,G904,0)</f>
        <v>0</v>
      </c>
      <c r="BC904" s="143">
        <f>IF(AZ904=3,G904,0)</f>
        <v>0</v>
      </c>
      <c r="BD904" s="143">
        <f>IF(AZ904=4,G904,0)</f>
        <v>0</v>
      </c>
      <c r="BE904" s="143">
        <f>IF(AZ904=5,G904,0)</f>
        <v>0</v>
      </c>
      <c r="CA904" s="174">
        <v>3</v>
      </c>
      <c r="CB904" s="174">
        <v>7</v>
      </c>
      <c r="CZ904" s="143">
        <v>1.8E-3</v>
      </c>
    </row>
    <row r="905" spans="1:104" x14ac:dyDescent="0.2">
      <c r="A905" s="175"/>
      <c r="B905" s="177"/>
      <c r="C905" s="241" t="s">
        <v>907</v>
      </c>
      <c r="D905" s="242"/>
      <c r="E905" s="178">
        <f>317.65*1.2</f>
        <v>381.17999999999995</v>
      </c>
      <c r="F905" s="179"/>
      <c r="G905" s="180"/>
      <c r="M905" s="176" t="s">
        <v>767</v>
      </c>
      <c r="O905" s="167"/>
    </row>
    <row r="906" spans="1:104" x14ac:dyDescent="0.2">
      <c r="A906" s="168">
        <v>126</v>
      </c>
      <c r="B906" s="169" t="s">
        <v>768</v>
      </c>
      <c r="C906" s="170" t="s">
        <v>769</v>
      </c>
      <c r="D906" s="171" t="s">
        <v>242</v>
      </c>
      <c r="E906" s="172">
        <v>1.860140079</v>
      </c>
      <c r="F906" s="172"/>
      <c r="G906" s="173">
        <f>E906*F906</f>
        <v>0</v>
      </c>
      <c r="O906" s="167">
        <v>2</v>
      </c>
      <c r="AA906" s="143">
        <v>7</v>
      </c>
      <c r="AB906" s="143">
        <v>1001</v>
      </c>
      <c r="AC906" s="143">
        <v>5</v>
      </c>
      <c r="AZ906" s="143">
        <v>2</v>
      </c>
      <c r="BA906" s="143">
        <f>IF(AZ906=1,G906,0)</f>
        <v>0</v>
      </c>
      <c r="BB906" s="143">
        <f>IF(AZ906=2,G906,0)</f>
        <v>0</v>
      </c>
      <c r="BC906" s="143">
        <f>IF(AZ906=3,G906,0)</f>
        <v>0</v>
      </c>
      <c r="BD906" s="143">
        <f>IF(AZ906=4,G906,0)</f>
        <v>0</v>
      </c>
      <c r="BE906" s="143">
        <f>IF(AZ906=5,G906,0)</f>
        <v>0</v>
      </c>
      <c r="CA906" s="174">
        <v>7</v>
      </c>
      <c r="CB906" s="174">
        <v>1001</v>
      </c>
      <c r="CZ906" s="143">
        <v>0</v>
      </c>
    </row>
    <row r="907" spans="1:104" x14ac:dyDescent="0.2">
      <c r="A907" s="181"/>
      <c r="B907" s="182" t="s">
        <v>75</v>
      </c>
      <c r="C907" s="183" t="str">
        <f>CONCATENATE(B787," ",C787)</f>
        <v>776 Podlahy povlakové</v>
      </c>
      <c r="D907" s="184"/>
      <c r="E907" s="185"/>
      <c r="F907" s="186"/>
      <c r="G907" s="187">
        <f>SUM(G787:G906)</f>
        <v>0</v>
      </c>
      <c r="O907" s="167">
        <v>4</v>
      </c>
      <c r="BA907" s="188">
        <f>SUM(BA787:BA906)</f>
        <v>0</v>
      </c>
      <c r="BB907" s="188">
        <f>SUM(BB787:BB906)</f>
        <v>0</v>
      </c>
      <c r="BC907" s="188">
        <f>SUM(BC787:BC906)</f>
        <v>0</v>
      </c>
      <c r="BD907" s="188">
        <f>SUM(BD787:BD906)</f>
        <v>0</v>
      </c>
      <c r="BE907" s="188">
        <f>SUM(BE787:BE906)</f>
        <v>0</v>
      </c>
    </row>
    <row r="908" spans="1:104" x14ac:dyDescent="0.2">
      <c r="A908" s="160" t="s">
        <v>72</v>
      </c>
      <c r="B908" s="161" t="s">
        <v>770</v>
      </c>
      <c r="C908" s="162" t="s">
        <v>771</v>
      </c>
      <c r="D908" s="163"/>
      <c r="E908" s="164"/>
      <c r="F908" s="164"/>
      <c r="G908" s="165"/>
      <c r="H908" s="166"/>
      <c r="I908" s="166"/>
      <c r="O908" s="167">
        <v>1</v>
      </c>
    </row>
    <row r="909" spans="1:104" ht="22.5" x14ac:dyDescent="0.2">
      <c r="A909" s="168">
        <v>127</v>
      </c>
      <c r="B909" s="169" t="s">
        <v>772</v>
      </c>
      <c r="C909" s="170" t="s">
        <v>773</v>
      </c>
      <c r="D909" s="171" t="s">
        <v>91</v>
      </c>
      <c r="E909" s="172">
        <v>29.3994</v>
      </c>
      <c r="F909" s="172"/>
      <c r="G909" s="173">
        <f>E909*F909</f>
        <v>0</v>
      </c>
      <c r="O909" s="167">
        <v>2</v>
      </c>
      <c r="AA909" s="143">
        <v>1</v>
      </c>
      <c r="AB909" s="143">
        <v>7</v>
      </c>
      <c r="AC909" s="143">
        <v>7</v>
      </c>
      <c r="AZ909" s="143">
        <v>2</v>
      </c>
      <c r="BA909" s="143">
        <f>IF(AZ909=1,G909,0)</f>
        <v>0</v>
      </c>
      <c r="BB909" s="143">
        <f>IF(AZ909=2,G909,0)</f>
        <v>0</v>
      </c>
      <c r="BC909" s="143">
        <f>IF(AZ909=3,G909,0)</f>
        <v>0</v>
      </c>
      <c r="BD909" s="143">
        <f>IF(AZ909=4,G909,0)</f>
        <v>0</v>
      </c>
      <c r="BE909" s="143">
        <f>IF(AZ909=5,G909,0)</f>
        <v>0</v>
      </c>
      <c r="CA909" s="174">
        <v>1</v>
      </c>
      <c r="CB909" s="174">
        <v>7</v>
      </c>
      <c r="CZ909" s="143">
        <v>1.6840000000000001E-2</v>
      </c>
    </row>
    <row r="910" spans="1:104" ht="22.5" hidden="1" x14ac:dyDescent="0.2">
      <c r="A910" s="175"/>
      <c r="B910" s="177"/>
      <c r="C910" s="241" t="s">
        <v>774</v>
      </c>
      <c r="D910" s="242"/>
      <c r="E910" s="178">
        <v>0</v>
      </c>
      <c r="F910" s="179"/>
      <c r="G910" s="180"/>
      <c r="M910" s="176" t="s">
        <v>774</v>
      </c>
      <c r="O910" s="167"/>
    </row>
    <row r="911" spans="1:104" hidden="1" x14ac:dyDescent="0.2">
      <c r="A911" s="175"/>
      <c r="B911" s="177"/>
      <c r="C911" s="241" t="s">
        <v>400</v>
      </c>
      <c r="D911" s="242"/>
      <c r="E911" s="178">
        <v>0</v>
      </c>
      <c r="F911" s="179"/>
      <c r="G911" s="180"/>
      <c r="M911" s="176" t="s">
        <v>400</v>
      </c>
      <c r="O911" s="167"/>
    </row>
    <row r="912" spans="1:104" hidden="1" x14ac:dyDescent="0.2">
      <c r="A912" s="175"/>
      <c r="B912" s="177"/>
      <c r="C912" s="241" t="s">
        <v>140</v>
      </c>
      <c r="D912" s="242"/>
      <c r="E912" s="178">
        <v>52.582500000000003</v>
      </c>
      <c r="F912" s="179"/>
      <c r="G912" s="180"/>
      <c r="M912" s="176" t="s">
        <v>140</v>
      </c>
      <c r="O912" s="167"/>
    </row>
    <row r="913" spans="1:104" hidden="1" x14ac:dyDescent="0.2">
      <c r="A913" s="175"/>
      <c r="B913" s="177"/>
      <c r="C913" s="241" t="s">
        <v>141</v>
      </c>
      <c r="D913" s="242"/>
      <c r="E913" s="178">
        <v>0.63</v>
      </c>
      <c r="F913" s="179"/>
      <c r="G913" s="180"/>
      <c r="M913" s="176" t="s">
        <v>141</v>
      </c>
      <c r="O913" s="167"/>
    </row>
    <row r="914" spans="1:104" hidden="1" x14ac:dyDescent="0.2">
      <c r="A914" s="175"/>
      <c r="B914" s="177"/>
      <c r="C914" s="241" t="s">
        <v>142</v>
      </c>
      <c r="D914" s="242"/>
      <c r="E914" s="178">
        <v>-0.13500000000000001</v>
      </c>
      <c r="F914" s="179"/>
      <c r="G914" s="180"/>
      <c r="M914" s="176" t="s">
        <v>142</v>
      </c>
      <c r="O914" s="167"/>
    </row>
    <row r="915" spans="1:104" hidden="1" x14ac:dyDescent="0.2">
      <c r="A915" s="175"/>
      <c r="B915" s="177"/>
      <c r="C915" s="243" t="s">
        <v>95</v>
      </c>
      <c r="D915" s="242"/>
      <c r="E915" s="201">
        <v>53.077500000000008</v>
      </c>
      <c r="F915" s="179"/>
      <c r="G915" s="180"/>
      <c r="M915" s="176" t="s">
        <v>95</v>
      </c>
      <c r="O915" s="167"/>
    </row>
    <row r="916" spans="1:104" ht="22.5" hidden="1" x14ac:dyDescent="0.2">
      <c r="A916" s="175"/>
      <c r="B916" s="177"/>
      <c r="C916" s="241" t="s">
        <v>146</v>
      </c>
      <c r="D916" s="242"/>
      <c r="E916" s="178">
        <v>63.517400000000002</v>
      </c>
      <c r="F916" s="179"/>
      <c r="G916" s="180"/>
      <c r="M916" s="176" t="s">
        <v>146</v>
      </c>
      <c r="O916" s="167"/>
    </row>
    <row r="917" spans="1:104" hidden="1" x14ac:dyDescent="0.2">
      <c r="A917" s="175"/>
      <c r="B917" s="177"/>
      <c r="C917" s="241" t="s">
        <v>147</v>
      </c>
      <c r="D917" s="242"/>
      <c r="E917" s="178">
        <v>0.8</v>
      </c>
      <c r="F917" s="179"/>
      <c r="G917" s="180"/>
      <c r="M917" s="176" t="s">
        <v>147</v>
      </c>
      <c r="O917" s="167"/>
    </row>
    <row r="918" spans="1:104" hidden="1" x14ac:dyDescent="0.2">
      <c r="A918" s="175"/>
      <c r="B918" s="177"/>
      <c r="C918" s="241" t="s">
        <v>148</v>
      </c>
      <c r="D918" s="242"/>
      <c r="E918" s="178">
        <v>-6.7500000000000004E-2</v>
      </c>
      <c r="F918" s="179"/>
      <c r="G918" s="180"/>
      <c r="M918" s="176" t="s">
        <v>148</v>
      </c>
      <c r="O918" s="167"/>
    </row>
    <row r="919" spans="1:104" hidden="1" x14ac:dyDescent="0.2">
      <c r="A919" s="175"/>
      <c r="B919" s="177"/>
      <c r="C919" s="241" t="s">
        <v>149</v>
      </c>
      <c r="D919" s="242"/>
      <c r="E919" s="178">
        <v>0.27</v>
      </c>
      <c r="F919" s="179"/>
      <c r="G919" s="180"/>
      <c r="M919" s="176" t="s">
        <v>149</v>
      </c>
      <c r="O919" s="167"/>
    </row>
    <row r="920" spans="1:104" hidden="1" x14ac:dyDescent="0.2">
      <c r="A920" s="175"/>
      <c r="B920" s="177"/>
      <c r="C920" s="243" t="s">
        <v>95</v>
      </c>
      <c r="D920" s="242"/>
      <c r="E920" s="201">
        <v>64.519900000000007</v>
      </c>
      <c r="F920" s="179"/>
      <c r="G920" s="180"/>
      <c r="M920" s="176" t="s">
        <v>95</v>
      </c>
      <c r="O920" s="167"/>
    </row>
    <row r="921" spans="1:104" hidden="1" x14ac:dyDescent="0.2">
      <c r="A921" s="175"/>
      <c r="B921" s="177"/>
      <c r="C921" s="241" t="s">
        <v>775</v>
      </c>
      <c r="D921" s="242"/>
      <c r="E921" s="178">
        <v>-88.197999999999993</v>
      </c>
      <c r="F921" s="179"/>
      <c r="G921" s="180"/>
      <c r="M921" s="176" t="s">
        <v>775</v>
      </c>
      <c r="O921" s="167"/>
    </row>
    <row r="922" spans="1:104" x14ac:dyDescent="0.2">
      <c r="A922" s="181"/>
      <c r="B922" s="182" t="s">
        <v>75</v>
      </c>
      <c r="C922" s="183" t="str">
        <f>CONCATENATE(B908," ",C908)</f>
        <v>777 Podlahy ze syntetických hmot</v>
      </c>
      <c r="D922" s="184"/>
      <c r="E922" s="185"/>
      <c r="F922" s="186"/>
      <c r="G922" s="187">
        <f>SUM(G908:G921)</f>
        <v>0</v>
      </c>
      <c r="O922" s="167">
        <v>4</v>
      </c>
      <c r="BA922" s="188">
        <f>SUM(BA908:BA921)</f>
        <v>0</v>
      </c>
      <c r="BB922" s="188">
        <f>SUM(BB908:BB921)</f>
        <v>0</v>
      </c>
      <c r="BC922" s="188">
        <f>SUM(BC908:BC921)</f>
        <v>0</v>
      </c>
      <c r="BD922" s="188">
        <f>SUM(BD908:BD921)</f>
        <v>0</v>
      </c>
      <c r="BE922" s="188">
        <f>SUM(BE908:BE921)</f>
        <v>0</v>
      </c>
    </row>
    <row r="923" spans="1:104" x14ac:dyDescent="0.2">
      <c r="A923" s="160" t="s">
        <v>72</v>
      </c>
      <c r="B923" s="161" t="s">
        <v>776</v>
      </c>
      <c r="C923" s="162" t="s">
        <v>777</v>
      </c>
      <c r="D923" s="163"/>
      <c r="E923" s="164"/>
      <c r="F923" s="164"/>
      <c r="G923" s="165"/>
      <c r="H923" s="166"/>
      <c r="I923" s="166"/>
      <c r="O923" s="167">
        <v>1</v>
      </c>
    </row>
    <row r="924" spans="1:104" ht="22.5" x14ac:dyDescent="0.2">
      <c r="A924" s="168">
        <v>128</v>
      </c>
      <c r="B924" s="169" t="s">
        <v>778</v>
      </c>
      <c r="C924" s="170" t="s">
        <v>779</v>
      </c>
      <c r="D924" s="171" t="s">
        <v>91</v>
      </c>
      <c r="E924" s="172">
        <v>6.5</v>
      </c>
      <c r="F924" s="172"/>
      <c r="G924" s="173">
        <f>E924*F924</f>
        <v>0</v>
      </c>
      <c r="O924" s="167">
        <v>2</v>
      </c>
      <c r="AA924" s="143">
        <v>1</v>
      </c>
      <c r="AB924" s="143">
        <v>0</v>
      </c>
      <c r="AC924" s="143">
        <v>0</v>
      </c>
      <c r="AZ924" s="143">
        <v>2</v>
      </c>
      <c r="BA924" s="143">
        <f>IF(AZ924=1,G924,0)</f>
        <v>0</v>
      </c>
      <c r="BB924" s="143">
        <f>IF(AZ924=2,G924,0)</f>
        <v>0</v>
      </c>
      <c r="BC924" s="143">
        <f>IF(AZ924=3,G924,0)</f>
        <v>0</v>
      </c>
      <c r="BD924" s="143">
        <f>IF(AZ924=4,G924,0)</f>
        <v>0</v>
      </c>
      <c r="BE924" s="143">
        <f>IF(AZ924=5,G924,0)</f>
        <v>0</v>
      </c>
      <c r="CA924" s="174">
        <v>1</v>
      </c>
      <c r="CB924" s="174">
        <v>0</v>
      </c>
      <c r="CZ924" s="143">
        <v>4.7000000000000002E-3</v>
      </c>
    </row>
    <row r="925" spans="1:104" x14ac:dyDescent="0.2">
      <c r="A925" s="175"/>
      <c r="B925" s="177"/>
      <c r="C925" s="241" t="s">
        <v>780</v>
      </c>
      <c r="D925" s="242"/>
      <c r="E925" s="178">
        <v>0</v>
      </c>
      <c r="F925" s="179"/>
      <c r="G925" s="180"/>
      <c r="M925" s="176" t="s">
        <v>780</v>
      </c>
      <c r="O925" s="167"/>
    </row>
    <row r="926" spans="1:104" x14ac:dyDescent="0.2">
      <c r="A926" s="175"/>
      <c r="B926" s="177"/>
      <c r="C926" s="241" t="s">
        <v>781</v>
      </c>
      <c r="D926" s="242"/>
      <c r="E926" s="178">
        <v>1.5</v>
      </c>
      <c r="F926" s="179"/>
      <c r="G926" s="180"/>
      <c r="M926" s="176" t="s">
        <v>781</v>
      </c>
      <c r="O926" s="167"/>
    </row>
    <row r="927" spans="1:104" x14ac:dyDescent="0.2">
      <c r="A927" s="175"/>
      <c r="B927" s="177"/>
      <c r="C927" s="241" t="s">
        <v>782</v>
      </c>
      <c r="D927" s="242"/>
      <c r="E927" s="178">
        <v>0</v>
      </c>
      <c r="F927" s="179"/>
      <c r="G927" s="180"/>
      <c r="M927" s="176" t="s">
        <v>782</v>
      </c>
      <c r="O927" s="167"/>
    </row>
    <row r="928" spans="1:104" x14ac:dyDescent="0.2">
      <c r="A928" s="175"/>
      <c r="B928" s="177"/>
      <c r="C928" s="241" t="s">
        <v>783</v>
      </c>
      <c r="D928" s="242"/>
      <c r="E928" s="178">
        <v>1.5</v>
      </c>
      <c r="F928" s="179"/>
      <c r="G928" s="180"/>
      <c r="M928" s="176" t="s">
        <v>783</v>
      </c>
      <c r="O928" s="167"/>
    </row>
    <row r="929" spans="1:104" x14ac:dyDescent="0.2">
      <c r="A929" s="175"/>
      <c r="B929" s="177"/>
      <c r="C929" s="241" t="s">
        <v>784</v>
      </c>
      <c r="D929" s="242"/>
      <c r="E929" s="178">
        <v>0</v>
      </c>
      <c r="F929" s="179"/>
      <c r="G929" s="180"/>
      <c r="M929" s="176" t="s">
        <v>784</v>
      </c>
      <c r="O929" s="167"/>
    </row>
    <row r="930" spans="1:104" x14ac:dyDescent="0.2">
      <c r="A930" s="175"/>
      <c r="B930" s="177"/>
      <c r="C930" s="241" t="s">
        <v>785</v>
      </c>
      <c r="D930" s="242"/>
      <c r="E930" s="178">
        <v>3.5</v>
      </c>
      <c r="F930" s="179"/>
      <c r="G930" s="180"/>
      <c r="M930" s="176" t="s">
        <v>785</v>
      </c>
      <c r="O930" s="167"/>
    </row>
    <row r="931" spans="1:104" x14ac:dyDescent="0.2">
      <c r="A931" s="168">
        <v>129</v>
      </c>
      <c r="B931" s="169" t="s">
        <v>786</v>
      </c>
      <c r="C931" s="170" t="s">
        <v>787</v>
      </c>
      <c r="D931" s="171" t="s">
        <v>91</v>
      </c>
      <c r="E931" s="172">
        <v>6.5</v>
      </c>
      <c r="F931" s="172"/>
      <c r="G931" s="173">
        <f>E931*F931</f>
        <v>0</v>
      </c>
      <c r="O931" s="167">
        <v>2</v>
      </c>
      <c r="AA931" s="143">
        <v>1</v>
      </c>
      <c r="AB931" s="143">
        <v>7</v>
      </c>
      <c r="AC931" s="143">
        <v>7</v>
      </c>
      <c r="AZ931" s="143">
        <v>2</v>
      </c>
      <c r="BA931" s="143">
        <f>IF(AZ931=1,G931,0)</f>
        <v>0</v>
      </c>
      <c r="BB931" s="143">
        <f>IF(AZ931=2,G931,0)</f>
        <v>0</v>
      </c>
      <c r="BC931" s="143">
        <f>IF(AZ931=3,G931,0)</f>
        <v>0</v>
      </c>
      <c r="BD931" s="143">
        <f>IF(AZ931=4,G931,0)</f>
        <v>0</v>
      </c>
      <c r="BE931" s="143">
        <f>IF(AZ931=5,G931,0)</f>
        <v>0</v>
      </c>
      <c r="CA931" s="174">
        <v>1</v>
      </c>
      <c r="CB931" s="174">
        <v>7</v>
      </c>
      <c r="CZ931" s="143">
        <v>0</v>
      </c>
    </row>
    <row r="932" spans="1:104" x14ac:dyDescent="0.2">
      <c r="A932" s="168">
        <v>130</v>
      </c>
      <c r="B932" s="169" t="s">
        <v>788</v>
      </c>
      <c r="C932" s="170" t="s">
        <v>789</v>
      </c>
      <c r="D932" s="171" t="s">
        <v>268</v>
      </c>
      <c r="E932" s="172">
        <v>10.199999999999999</v>
      </c>
      <c r="F932" s="172"/>
      <c r="G932" s="173">
        <f>E932*F932</f>
        <v>0</v>
      </c>
      <c r="O932" s="167">
        <v>2</v>
      </c>
      <c r="AA932" s="143">
        <v>1</v>
      </c>
      <c r="AB932" s="143">
        <v>7</v>
      </c>
      <c r="AC932" s="143">
        <v>7</v>
      </c>
      <c r="AZ932" s="143">
        <v>2</v>
      </c>
      <c r="BA932" s="143">
        <f>IF(AZ932=1,G932,0)</f>
        <v>0</v>
      </c>
      <c r="BB932" s="143">
        <f>IF(AZ932=2,G932,0)</f>
        <v>0</v>
      </c>
      <c r="BC932" s="143">
        <f>IF(AZ932=3,G932,0)</f>
        <v>0</v>
      </c>
      <c r="BD932" s="143">
        <f>IF(AZ932=4,G932,0)</f>
        <v>0</v>
      </c>
      <c r="BE932" s="143">
        <f>IF(AZ932=5,G932,0)</f>
        <v>0</v>
      </c>
      <c r="CA932" s="174">
        <v>1</v>
      </c>
      <c r="CB932" s="174">
        <v>7</v>
      </c>
      <c r="CZ932" s="143">
        <v>0</v>
      </c>
    </row>
    <row r="933" spans="1:104" x14ac:dyDescent="0.2">
      <c r="A933" s="175"/>
      <c r="B933" s="177"/>
      <c r="C933" s="241" t="s">
        <v>780</v>
      </c>
      <c r="D933" s="242"/>
      <c r="E933" s="178">
        <v>0</v>
      </c>
      <c r="F933" s="179"/>
      <c r="G933" s="180"/>
      <c r="M933" s="176" t="s">
        <v>780</v>
      </c>
      <c r="O933" s="167"/>
    </row>
    <row r="934" spans="1:104" x14ac:dyDescent="0.2">
      <c r="A934" s="175"/>
      <c r="B934" s="177"/>
      <c r="C934" s="241" t="s">
        <v>790</v>
      </c>
      <c r="D934" s="242"/>
      <c r="E934" s="178">
        <v>2.4500000000000002</v>
      </c>
      <c r="F934" s="179"/>
      <c r="G934" s="180"/>
      <c r="M934" s="176" t="s">
        <v>790</v>
      </c>
      <c r="O934" s="167"/>
    </row>
    <row r="935" spans="1:104" x14ac:dyDescent="0.2">
      <c r="A935" s="175"/>
      <c r="B935" s="177"/>
      <c r="C935" s="241" t="s">
        <v>782</v>
      </c>
      <c r="D935" s="242"/>
      <c r="E935" s="178">
        <v>0</v>
      </c>
      <c r="F935" s="179"/>
      <c r="G935" s="180"/>
      <c r="M935" s="176" t="s">
        <v>782</v>
      </c>
      <c r="O935" s="167"/>
    </row>
    <row r="936" spans="1:104" x14ac:dyDescent="0.2">
      <c r="A936" s="175"/>
      <c r="B936" s="177"/>
      <c r="C936" s="241" t="s">
        <v>791</v>
      </c>
      <c r="D936" s="242"/>
      <c r="E936" s="178">
        <v>2.4500000000000002</v>
      </c>
      <c r="F936" s="179"/>
      <c r="G936" s="180"/>
      <c r="M936" s="176" t="s">
        <v>791</v>
      </c>
      <c r="O936" s="167"/>
    </row>
    <row r="937" spans="1:104" x14ac:dyDescent="0.2">
      <c r="A937" s="175"/>
      <c r="B937" s="177"/>
      <c r="C937" s="241" t="s">
        <v>784</v>
      </c>
      <c r="D937" s="242"/>
      <c r="E937" s="178">
        <v>0</v>
      </c>
      <c r="F937" s="179"/>
      <c r="G937" s="180"/>
      <c r="M937" s="176" t="s">
        <v>784</v>
      </c>
      <c r="O937" s="167"/>
    </row>
    <row r="938" spans="1:104" x14ac:dyDescent="0.2">
      <c r="A938" s="175"/>
      <c r="B938" s="177"/>
      <c r="C938" s="241" t="s">
        <v>792</v>
      </c>
      <c r="D938" s="242"/>
      <c r="E938" s="178">
        <v>5.3</v>
      </c>
      <c r="F938" s="179"/>
      <c r="G938" s="180"/>
      <c r="M938" s="176" t="s">
        <v>792</v>
      </c>
      <c r="O938" s="167"/>
    </row>
    <row r="939" spans="1:104" x14ac:dyDescent="0.2">
      <c r="A939" s="168">
        <v>131</v>
      </c>
      <c r="B939" s="169" t="s">
        <v>793</v>
      </c>
      <c r="C939" s="170" t="s">
        <v>794</v>
      </c>
      <c r="D939" s="171" t="s">
        <v>268</v>
      </c>
      <c r="E939" s="172">
        <v>10.404</v>
      </c>
      <c r="F939" s="172"/>
      <c r="G939" s="173">
        <f>E939*F939</f>
        <v>0</v>
      </c>
      <c r="O939" s="167">
        <v>2</v>
      </c>
      <c r="AA939" s="143">
        <v>3</v>
      </c>
      <c r="AB939" s="143">
        <v>7</v>
      </c>
      <c r="AC939" s="143">
        <v>5537065000</v>
      </c>
      <c r="AZ939" s="143">
        <v>2</v>
      </c>
      <c r="BA939" s="143">
        <f>IF(AZ939=1,G939,0)</f>
        <v>0</v>
      </c>
      <c r="BB939" s="143">
        <f>IF(AZ939=2,G939,0)</f>
        <v>0</v>
      </c>
      <c r="BC939" s="143">
        <f>IF(AZ939=3,G939,0)</f>
        <v>0</v>
      </c>
      <c r="BD939" s="143">
        <f>IF(AZ939=4,G939,0)</f>
        <v>0</v>
      </c>
      <c r="BE939" s="143">
        <f>IF(AZ939=5,G939,0)</f>
        <v>0</v>
      </c>
      <c r="CA939" s="174">
        <v>3</v>
      </c>
      <c r="CB939" s="174">
        <v>7</v>
      </c>
      <c r="CZ939" s="143">
        <v>3.2000000000000003E-4</v>
      </c>
    </row>
    <row r="940" spans="1:104" x14ac:dyDescent="0.2">
      <c r="A940" s="175"/>
      <c r="B940" s="177"/>
      <c r="C940" s="241" t="s">
        <v>795</v>
      </c>
      <c r="D940" s="242"/>
      <c r="E940" s="178">
        <v>10.404</v>
      </c>
      <c r="F940" s="179"/>
      <c r="G940" s="180"/>
      <c r="M940" s="176" t="s">
        <v>795</v>
      </c>
      <c r="O940" s="167"/>
    </row>
    <row r="941" spans="1:104" x14ac:dyDescent="0.2">
      <c r="A941" s="168">
        <v>132</v>
      </c>
      <c r="B941" s="169" t="s">
        <v>796</v>
      </c>
      <c r="C941" s="170" t="s">
        <v>797</v>
      </c>
      <c r="D941" s="171" t="s">
        <v>91</v>
      </c>
      <c r="E941" s="172">
        <v>6.63</v>
      </c>
      <c r="F941" s="172"/>
      <c r="G941" s="173">
        <f>E941*F941</f>
        <v>0</v>
      </c>
      <c r="O941" s="167">
        <v>2</v>
      </c>
      <c r="AA941" s="143">
        <v>3</v>
      </c>
      <c r="AB941" s="143">
        <v>7</v>
      </c>
      <c r="AC941" s="143">
        <v>59781570</v>
      </c>
      <c r="AZ941" s="143">
        <v>2</v>
      </c>
      <c r="BA941" s="143">
        <f>IF(AZ941=1,G941,0)</f>
        <v>0</v>
      </c>
      <c r="BB941" s="143">
        <f>IF(AZ941=2,G941,0)</f>
        <v>0</v>
      </c>
      <c r="BC941" s="143">
        <f>IF(AZ941=3,G941,0)</f>
        <v>0</v>
      </c>
      <c r="BD941" s="143">
        <f>IF(AZ941=4,G941,0)</f>
        <v>0</v>
      </c>
      <c r="BE941" s="143">
        <f>IF(AZ941=5,G941,0)</f>
        <v>0</v>
      </c>
      <c r="CA941" s="174">
        <v>3</v>
      </c>
      <c r="CB941" s="174">
        <v>7</v>
      </c>
      <c r="CZ941" s="143">
        <v>1.238E-2</v>
      </c>
    </row>
    <row r="942" spans="1:104" x14ac:dyDescent="0.2">
      <c r="A942" s="175"/>
      <c r="B942" s="177"/>
      <c r="C942" s="241" t="s">
        <v>798</v>
      </c>
      <c r="D942" s="242"/>
      <c r="E942" s="178">
        <v>6.63</v>
      </c>
      <c r="F942" s="179"/>
      <c r="G942" s="180"/>
      <c r="M942" s="176" t="s">
        <v>798</v>
      </c>
      <c r="O942" s="167"/>
    </row>
    <row r="943" spans="1:104" x14ac:dyDescent="0.2">
      <c r="A943" s="168">
        <v>133</v>
      </c>
      <c r="B943" s="169" t="s">
        <v>799</v>
      </c>
      <c r="C943" s="170" t="s">
        <v>800</v>
      </c>
      <c r="D943" s="171" t="s">
        <v>242</v>
      </c>
      <c r="E943" s="172">
        <v>0.11595867999999999</v>
      </c>
      <c r="F943" s="172"/>
      <c r="G943" s="173">
        <f>E943*F943</f>
        <v>0</v>
      </c>
      <c r="O943" s="167">
        <v>2</v>
      </c>
      <c r="AA943" s="143">
        <v>7</v>
      </c>
      <c r="AB943" s="143">
        <v>1001</v>
      </c>
      <c r="AC943" s="143">
        <v>5</v>
      </c>
      <c r="AZ943" s="143">
        <v>2</v>
      </c>
      <c r="BA943" s="143">
        <f>IF(AZ943=1,G943,0)</f>
        <v>0</v>
      </c>
      <c r="BB943" s="143">
        <f>IF(AZ943=2,G943,0)</f>
        <v>0</v>
      </c>
      <c r="BC943" s="143">
        <f>IF(AZ943=3,G943,0)</f>
        <v>0</v>
      </c>
      <c r="BD943" s="143">
        <f>IF(AZ943=4,G943,0)</f>
        <v>0</v>
      </c>
      <c r="BE943" s="143">
        <f>IF(AZ943=5,G943,0)</f>
        <v>0</v>
      </c>
      <c r="CA943" s="174">
        <v>7</v>
      </c>
      <c r="CB943" s="174">
        <v>1001</v>
      </c>
      <c r="CZ943" s="143">
        <v>0</v>
      </c>
    </row>
    <row r="944" spans="1:104" x14ac:dyDescent="0.2">
      <c r="A944" s="181"/>
      <c r="B944" s="182" t="s">
        <v>75</v>
      </c>
      <c r="C944" s="183" t="str">
        <f>CONCATENATE(B923," ",C923)</f>
        <v>781 Obklady keramické</v>
      </c>
      <c r="D944" s="184"/>
      <c r="E944" s="185"/>
      <c r="F944" s="186"/>
      <c r="G944" s="187">
        <f>SUM(G923:G943)</f>
        <v>0</v>
      </c>
      <c r="O944" s="167">
        <v>4</v>
      </c>
      <c r="BA944" s="188">
        <f>SUM(BA923:BA943)</f>
        <v>0</v>
      </c>
      <c r="BB944" s="188">
        <f>SUM(BB923:BB943)</f>
        <v>0</v>
      </c>
      <c r="BC944" s="188">
        <f>SUM(BC923:BC943)</f>
        <v>0</v>
      </c>
      <c r="BD944" s="188">
        <f>SUM(BD923:BD943)</f>
        <v>0</v>
      </c>
      <c r="BE944" s="188">
        <f>SUM(BE923:BE943)</f>
        <v>0</v>
      </c>
    </row>
    <row r="945" spans="1:104" x14ac:dyDescent="0.2">
      <c r="A945" s="160" t="s">
        <v>72</v>
      </c>
      <c r="B945" s="161" t="s">
        <v>801</v>
      </c>
      <c r="C945" s="162" t="s">
        <v>802</v>
      </c>
      <c r="D945" s="163"/>
      <c r="E945" s="164"/>
      <c r="F945" s="164"/>
      <c r="G945" s="165"/>
      <c r="H945" s="166"/>
      <c r="I945" s="166"/>
      <c r="O945" s="167">
        <v>1</v>
      </c>
    </row>
    <row r="946" spans="1:104" x14ac:dyDescent="0.2">
      <c r="A946" s="168">
        <v>134</v>
      </c>
      <c r="B946" s="169" t="s">
        <v>803</v>
      </c>
      <c r="C946" s="170" t="s">
        <v>804</v>
      </c>
      <c r="D946" s="171" t="s">
        <v>91</v>
      </c>
      <c r="E946" s="172">
        <v>0.96799999999999997</v>
      </c>
      <c r="F946" s="172"/>
      <c r="G946" s="173">
        <f>E946*F946</f>
        <v>0</v>
      </c>
      <c r="O946" s="167">
        <v>2</v>
      </c>
      <c r="AA946" s="143">
        <v>1</v>
      </c>
      <c r="AB946" s="143">
        <v>7</v>
      </c>
      <c r="AC946" s="143">
        <v>7</v>
      </c>
      <c r="AZ946" s="143">
        <v>2</v>
      </c>
      <c r="BA946" s="143">
        <f>IF(AZ946=1,G946,0)</f>
        <v>0</v>
      </c>
      <c r="BB946" s="143">
        <f>IF(AZ946=2,G946,0)</f>
        <v>0</v>
      </c>
      <c r="BC946" s="143">
        <f>IF(AZ946=3,G946,0)</f>
        <v>0</v>
      </c>
      <c r="BD946" s="143">
        <f>IF(AZ946=4,G946,0)</f>
        <v>0</v>
      </c>
      <c r="BE946" s="143">
        <f>IF(AZ946=5,G946,0)</f>
        <v>0</v>
      </c>
      <c r="CA946" s="174">
        <v>1</v>
      </c>
      <c r="CB946" s="174">
        <v>7</v>
      </c>
      <c r="CZ946" s="143">
        <v>1.0000000000000001E-5</v>
      </c>
    </row>
    <row r="947" spans="1:104" ht="22.5" x14ac:dyDescent="0.2">
      <c r="A947" s="175"/>
      <c r="B947" s="177"/>
      <c r="C947" s="241" t="s">
        <v>805</v>
      </c>
      <c r="D947" s="242"/>
      <c r="E947" s="178">
        <v>0.96799999999999997</v>
      </c>
      <c r="F947" s="179"/>
      <c r="G947" s="180"/>
      <c r="M947" s="176" t="s">
        <v>805</v>
      </c>
      <c r="O947" s="167"/>
    </row>
    <row r="948" spans="1:104" ht="22.5" x14ac:dyDescent="0.2">
      <c r="A948" s="168">
        <v>135</v>
      </c>
      <c r="B948" s="169" t="s">
        <v>806</v>
      </c>
      <c r="C948" s="170" t="s">
        <v>807</v>
      </c>
      <c r="D948" s="171" t="s">
        <v>91</v>
      </c>
      <c r="E948" s="172">
        <v>20.503</v>
      </c>
      <c r="F948" s="172"/>
      <c r="G948" s="173">
        <f>E948*F948</f>
        <v>0</v>
      </c>
      <c r="O948" s="167">
        <v>2</v>
      </c>
      <c r="AA948" s="143">
        <v>1</v>
      </c>
      <c r="AB948" s="143">
        <v>7</v>
      </c>
      <c r="AC948" s="143">
        <v>7</v>
      </c>
      <c r="AZ948" s="143">
        <v>2</v>
      </c>
      <c r="BA948" s="143">
        <f>IF(AZ948=1,G948,0)</f>
        <v>0</v>
      </c>
      <c r="BB948" s="143">
        <f>IF(AZ948=2,G948,0)</f>
        <v>0</v>
      </c>
      <c r="BC948" s="143">
        <f>IF(AZ948=3,G948,0)</f>
        <v>0</v>
      </c>
      <c r="BD948" s="143">
        <f>IF(AZ948=4,G948,0)</f>
        <v>0</v>
      </c>
      <c r="BE948" s="143">
        <f>IF(AZ948=5,G948,0)</f>
        <v>0</v>
      </c>
      <c r="CA948" s="174">
        <v>1</v>
      </c>
      <c r="CB948" s="174">
        <v>7</v>
      </c>
      <c r="CZ948" s="143">
        <v>3.1E-4</v>
      </c>
    </row>
    <row r="949" spans="1:104" ht="22.5" x14ac:dyDescent="0.2">
      <c r="A949" s="175"/>
      <c r="B949" s="177"/>
      <c r="C949" s="241" t="s">
        <v>808</v>
      </c>
      <c r="D949" s="242"/>
      <c r="E949" s="178">
        <v>7.26</v>
      </c>
      <c r="F949" s="179"/>
      <c r="G949" s="180"/>
      <c r="M949" s="176" t="s">
        <v>808</v>
      </c>
      <c r="O949" s="167"/>
    </row>
    <row r="950" spans="1:104" x14ac:dyDescent="0.2">
      <c r="A950" s="175"/>
      <c r="B950" s="177"/>
      <c r="C950" s="241" t="s">
        <v>809</v>
      </c>
      <c r="D950" s="242"/>
      <c r="E950" s="178">
        <v>1.1850000000000001</v>
      </c>
      <c r="F950" s="179"/>
      <c r="G950" s="180"/>
      <c r="M950" s="176" t="s">
        <v>809</v>
      </c>
      <c r="O950" s="167"/>
    </row>
    <row r="951" spans="1:104" x14ac:dyDescent="0.2">
      <c r="A951" s="175"/>
      <c r="B951" s="177"/>
      <c r="C951" s="241" t="s">
        <v>810</v>
      </c>
      <c r="D951" s="242"/>
      <c r="E951" s="178">
        <v>1.2350000000000001</v>
      </c>
      <c r="F951" s="179"/>
      <c r="G951" s="180"/>
      <c r="M951" s="176" t="s">
        <v>810</v>
      </c>
      <c r="O951" s="167"/>
    </row>
    <row r="952" spans="1:104" ht="22.5" x14ac:dyDescent="0.2">
      <c r="A952" s="175"/>
      <c r="B952" s="177"/>
      <c r="C952" s="241" t="s">
        <v>805</v>
      </c>
      <c r="D952" s="242"/>
      <c r="E952" s="178">
        <v>0.96799999999999997</v>
      </c>
      <c r="F952" s="179"/>
      <c r="G952" s="180"/>
      <c r="M952" s="176" t="s">
        <v>805</v>
      </c>
      <c r="O952" s="167"/>
    </row>
    <row r="953" spans="1:104" x14ac:dyDescent="0.2">
      <c r="A953" s="175"/>
      <c r="B953" s="177"/>
      <c r="C953" s="241" t="s">
        <v>811</v>
      </c>
      <c r="D953" s="242"/>
      <c r="E953" s="178">
        <v>3.63</v>
      </c>
      <c r="F953" s="179"/>
      <c r="G953" s="180"/>
      <c r="M953" s="176" t="s">
        <v>811</v>
      </c>
      <c r="O953" s="167"/>
    </row>
    <row r="954" spans="1:104" x14ac:dyDescent="0.2">
      <c r="A954" s="175"/>
      <c r="B954" s="177"/>
      <c r="C954" s="241" t="s">
        <v>812</v>
      </c>
      <c r="D954" s="242"/>
      <c r="E954" s="178">
        <v>2.27</v>
      </c>
      <c r="F954" s="179"/>
      <c r="G954" s="180"/>
      <c r="M954" s="176" t="s">
        <v>812</v>
      </c>
      <c r="O954" s="167"/>
    </row>
    <row r="955" spans="1:104" x14ac:dyDescent="0.2">
      <c r="A955" s="175"/>
      <c r="B955" s="177"/>
      <c r="C955" s="241" t="s">
        <v>809</v>
      </c>
      <c r="D955" s="242"/>
      <c r="E955" s="178">
        <v>1.1850000000000001</v>
      </c>
      <c r="F955" s="179"/>
      <c r="G955" s="180"/>
      <c r="M955" s="176" t="s">
        <v>809</v>
      </c>
      <c r="O955" s="167"/>
    </row>
    <row r="956" spans="1:104" x14ac:dyDescent="0.2">
      <c r="A956" s="175"/>
      <c r="B956" s="177"/>
      <c r="C956" s="241" t="s">
        <v>813</v>
      </c>
      <c r="D956" s="242"/>
      <c r="E956" s="178">
        <v>1.335</v>
      </c>
      <c r="F956" s="179"/>
      <c r="G956" s="180"/>
      <c r="M956" s="176" t="s">
        <v>813</v>
      </c>
      <c r="O956" s="167"/>
    </row>
    <row r="957" spans="1:104" x14ac:dyDescent="0.2">
      <c r="A957" s="175"/>
      <c r="B957" s="177"/>
      <c r="C957" s="241" t="s">
        <v>814</v>
      </c>
      <c r="D957" s="242"/>
      <c r="E957" s="178">
        <v>1.4350000000000001</v>
      </c>
      <c r="F957" s="179"/>
      <c r="G957" s="180"/>
      <c r="M957" s="176" t="s">
        <v>814</v>
      </c>
      <c r="O957" s="167"/>
    </row>
    <row r="958" spans="1:104" x14ac:dyDescent="0.2">
      <c r="A958" s="168">
        <v>136</v>
      </c>
      <c r="B958" s="169" t="s">
        <v>815</v>
      </c>
      <c r="C958" s="170" t="s">
        <v>816</v>
      </c>
      <c r="D958" s="171" t="s">
        <v>91</v>
      </c>
      <c r="E958" s="172">
        <v>49.47</v>
      </c>
      <c r="F958" s="172"/>
      <c r="G958" s="173">
        <f>E958*F958</f>
        <v>0</v>
      </c>
      <c r="O958" s="167">
        <v>2</v>
      </c>
      <c r="AA958" s="143">
        <v>1</v>
      </c>
      <c r="AB958" s="143">
        <v>7</v>
      </c>
      <c r="AC958" s="143">
        <v>7</v>
      </c>
      <c r="AZ958" s="143">
        <v>2</v>
      </c>
      <c r="BA958" s="143">
        <f>IF(AZ958=1,G958,0)</f>
        <v>0</v>
      </c>
      <c r="BB958" s="143">
        <f>IF(AZ958=2,G958,0)</f>
        <v>0</v>
      </c>
      <c r="BC958" s="143">
        <f>IF(AZ958=3,G958,0)</f>
        <v>0</v>
      </c>
      <c r="BD958" s="143">
        <f>IF(AZ958=4,G958,0)</f>
        <v>0</v>
      </c>
      <c r="BE958" s="143">
        <f>IF(AZ958=5,G958,0)</f>
        <v>0</v>
      </c>
      <c r="CA958" s="174">
        <v>1</v>
      </c>
      <c r="CB958" s="174">
        <v>7</v>
      </c>
      <c r="CZ958" s="143">
        <v>6.8000000000000005E-4</v>
      </c>
    </row>
    <row r="959" spans="1:104" ht="22.5" x14ac:dyDescent="0.2">
      <c r="A959" s="175"/>
      <c r="B959" s="177"/>
      <c r="C959" s="241" t="s">
        <v>817</v>
      </c>
      <c r="D959" s="242"/>
      <c r="E959" s="178">
        <v>49.47</v>
      </c>
      <c r="F959" s="179"/>
      <c r="G959" s="180"/>
      <c r="M959" s="176" t="s">
        <v>817</v>
      </c>
      <c r="O959" s="167"/>
    </row>
    <row r="960" spans="1:104" x14ac:dyDescent="0.2">
      <c r="A960" s="168">
        <v>137</v>
      </c>
      <c r="B960" s="169" t="s">
        <v>818</v>
      </c>
      <c r="C960" s="170" t="s">
        <v>819</v>
      </c>
      <c r="D960" s="171" t="s">
        <v>91</v>
      </c>
      <c r="E960" s="172">
        <v>34.277999999999999</v>
      </c>
      <c r="F960" s="172"/>
      <c r="G960" s="173">
        <f>E960*F960</f>
        <v>0</v>
      </c>
      <c r="O960" s="167">
        <v>2</v>
      </c>
      <c r="AA960" s="143">
        <v>1</v>
      </c>
      <c r="AB960" s="143">
        <v>7</v>
      </c>
      <c r="AC960" s="143">
        <v>7</v>
      </c>
      <c r="AZ960" s="143">
        <v>2</v>
      </c>
      <c r="BA960" s="143">
        <f>IF(AZ960=1,G960,0)</f>
        <v>0</v>
      </c>
      <c r="BB960" s="143">
        <f>IF(AZ960=2,G960,0)</f>
        <v>0</v>
      </c>
      <c r="BC960" s="143">
        <f>IF(AZ960=3,G960,0)</f>
        <v>0</v>
      </c>
      <c r="BD960" s="143">
        <f>IF(AZ960=4,G960,0)</f>
        <v>0</v>
      </c>
      <c r="BE960" s="143">
        <f>IF(AZ960=5,G960,0)</f>
        <v>0</v>
      </c>
      <c r="CA960" s="174">
        <v>1</v>
      </c>
      <c r="CB960" s="174">
        <v>7</v>
      </c>
      <c r="CZ960" s="143">
        <v>1.0000000000000001E-5</v>
      </c>
    </row>
    <row r="961" spans="1:104" x14ac:dyDescent="0.2">
      <c r="A961" s="175"/>
      <c r="B961" s="177"/>
      <c r="C961" s="241" t="s">
        <v>820</v>
      </c>
      <c r="D961" s="242"/>
      <c r="E961" s="178">
        <v>7.0919999999999996</v>
      </c>
      <c r="F961" s="179"/>
      <c r="G961" s="180"/>
      <c r="M961" s="176" t="s">
        <v>820</v>
      </c>
      <c r="O961" s="167"/>
    </row>
    <row r="962" spans="1:104" x14ac:dyDescent="0.2">
      <c r="A962" s="175"/>
      <c r="B962" s="177"/>
      <c r="C962" s="241" t="s">
        <v>821</v>
      </c>
      <c r="D962" s="242"/>
      <c r="E962" s="178">
        <v>10.638</v>
      </c>
      <c r="F962" s="179"/>
      <c r="G962" s="180"/>
      <c r="M962" s="176" t="s">
        <v>821</v>
      </c>
      <c r="O962" s="167"/>
    </row>
    <row r="963" spans="1:104" x14ac:dyDescent="0.2">
      <c r="A963" s="175"/>
      <c r="B963" s="177"/>
      <c r="C963" s="241" t="s">
        <v>822</v>
      </c>
      <c r="D963" s="242"/>
      <c r="E963" s="178">
        <v>5.516</v>
      </c>
      <c r="F963" s="179"/>
      <c r="G963" s="180"/>
      <c r="M963" s="176" t="s">
        <v>822</v>
      </c>
      <c r="O963" s="167"/>
    </row>
    <row r="964" spans="1:104" x14ac:dyDescent="0.2">
      <c r="A964" s="175"/>
      <c r="B964" s="177"/>
      <c r="C964" s="241" t="s">
        <v>823</v>
      </c>
      <c r="D964" s="242"/>
      <c r="E964" s="178">
        <v>6.3040000000000003</v>
      </c>
      <c r="F964" s="179"/>
      <c r="G964" s="180"/>
      <c r="M964" s="176" t="s">
        <v>823</v>
      </c>
      <c r="O964" s="167"/>
    </row>
    <row r="965" spans="1:104" x14ac:dyDescent="0.2">
      <c r="A965" s="175"/>
      <c r="B965" s="177"/>
      <c r="C965" s="241" t="s">
        <v>824</v>
      </c>
      <c r="D965" s="242"/>
      <c r="E965" s="178">
        <v>4.7279999999999998</v>
      </c>
      <c r="F965" s="179"/>
      <c r="G965" s="180"/>
      <c r="M965" s="176" t="s">
        <v>824</v>
      </c>
      <c r="O965" s="167"/>
    </row>
    <row r="966" spans="1:104" x14ac:dyDescent="0.2">
      <c r="A966" s="168">
        <v>138</v>
      </c>
      <c r="B966" s="169" t="s">
        <v>825</v>
      </c>
      <c r="C966" s="170" t="s">
        <v>826</v>
      </c>
      <c r="D966" s="171" t="s">
        <v>91</v>
      </c>
      <c r="E966" s="172">
        <v>34.277999999999999</v>
      </c>
      <c r="F966" s="172"/>
      <c r="G966" s="173">
        <f>E966*F966</f>
        <v>0</v>
      </c>
      <c r="O966" s="167">
        <v>2</v>
      </c>
      <c r="AA966" s="143">
        <v>1</v>
      </c>
      <c r="AB966" s="143">
        <v>7</v>
      </c>
      <c r="AC966" s="143">
        <v>7</v>
      </c>
      <c r="AZ966" s="143">
        <v>2</v>
      </c>
      <c r="BA966" s="143">
        <f>IF(AZ966=1,G966,0)</f>
        <v>0</v>
      </c>
      <c r="BB966" s="143">
        <f>IF(AZ966=2,G966,0)</f>
        <v>0</v>
      </c>
      <c r="BC966" s="143">
        <f>IF(AZ966=3,G966,0)</f>
        <v>0</v>
      </c>
      <c r="BD966" s="143">
        <f>IF(AZ966=4,G966,0)</f>
        <v>0</v>
      </c>
      <c r="BE966" s="143">
        <f>IF(AZ966=5,G966,0)</f>
        <v>0</v>
      </c>
      <c r="CA966" s="174">
        <v>1</v>
      </c>
      <c r="CB966" s="174">
        <v>7</v>
      </c>
      <c r="CZ966" s="143">
        <v>3.4000000000000002E-4</v>
      </c>
    </row>
    <row r="967" spans="1:104" x14ac:dyDescent="0.2">
      <c r="A967" s="175"/>
      <c r="B967" s="177"/>
      <c r="C967" s="241" t="s">
        <v>820</v>
      </c>
      <c r="D967" s="242"/>
      <c r="E967" s="178">
        <v>7.0919999999999996</v>
      </c>
      <c r="F967" s="179"/>
      <c r="G967" s="180"/>
      <c r="M967" s="176" t="s">
        <v>820</v>
      </c>
      <c r="O967" s="167"/>
    </row>
    <row r="968" spans="1:104" x14ac:dyDescent="0.2">
      <c r="A968" s="175"/>
      <c r="B968" s="177"/>
      <c r="C968" s="241" t="s">
        <v>821</v>
      </c>
      <c r="D968" s="242"/>
      <c r="E968" s="178">
        <v>10.638</v>
      </c>
      <c r="F968" s="179"/>
      <c r="G968" s="180"/>
      <c r="M968" s="176" t="s">
        <v>821</v>
      </c>
      <c r="O968" s="167"/>
    </row>
    <row r="969" spans="1:104" x14ac:dyDescent="0.2">
      <c r="A969" s="175"/>
      <c r="B969" s="177"/>
      <c r="C969" s="241" t="s">
        <v>822</v>
      </c>
      <c r="D969" s="242"/>
      <c r="E969" s="178">
        <v>5.516</v>
      </c>
      <c r="F969" s="179"/>
      <c r="G969" s="180"/>
      <c r="M969" s="176" t="s">
        <v>822</v>
      </c>
      <c r="O969" s="167"/>
    </row>
    <row r="970" spans="1:104" x14ac:dyDescent="0.2">
      <c r="A970" s="175"/>
      <c r="B970" s="177"/>
      <c r="C970" s="241" t="s">
        <v>823</v>
      </c>
      <c r="D970" s="242"/>
      <c r="E970" s="178">
        <v>6.3040000000000003</v>
      </c>
      <c r="F970" s="179"/>
      <c r="G970" s="180"/>
      <c r="M970" s="176" t="s">
        <v>823</v>
      </c>
      <c r="O970" s="167"/>
    </row>
    <row r="971" spans="1:104" x14ac:dyDescent="0.2">
      <c r="A971" s="175"/>
      <c r="B971" s="177"/>
      <c r="C971" s="241" t="s">
        <v>824</v>
      </c>
      <c r="D971" s="242"/>
      <c r="E971" s="178">
        <v>4.7279999999999998</v>
      </c>
      <c r="F971" s="179"/>
      <c r="G971" s="180"/>
      <c r="M971" s="176" t="s">
        <v>824</v>
      </c>
      <c r="O971" s="167"/>
    </row>
    <row r="972" spans="1:104" x14ac:dyDescent="0.2">
      <c r="A972" s="168">
        <v>139</v>
      </c>
      <c r="B972" s="169" t="s">
        <v>827</v>
      </c>
      <c r="C972" s="170" t="s">
        <v>903</v>
      </c>
      <c r="D972" s="171" t="s">
        <v>91</v>
      </c>
      <c r="E972" s="172">
        <v>49.47</v>
      </c>
      <c r="F972" s="172"/>
      <c r="G972" s="173">
        <f>E972*F972</f>
        <v>0</v>
      </c>
      <c r="O972" s="167">
        <v>2</v>
      </c>
      <c r="AA972" s="143">
        <v>12</v>
      </c>
      <c r="AB972" s="143">
        <v>0</v>
      </c>
      <c r="AC972" s="143">
        <v>125</v>
      </c>
      <c r="AZ972" s="143">
        <v>2</v>
      </c>
      <c r="BA972" s="143">
        <f>IF(AZ972=1,G972,0)</f>
        <v>0</v>
      </c>
      <c r="BB972" s="143">
        <f>IF(AZ972=2,G972,0)</f>
        <v>0</v>
      </c>
      <c r="BC972" s="143">
        <f>IF(AZ972=3,G972,0)</f>
        <v>0</v>
      </c>
      <c r="BD972" s="143">
        <f>IF(AZ972=4,G972,0)</f>
        <v>0</v>
      </c>
      <c r="BE972" s="143">
        <f>IF(AZ972=5,G972,0)</f>
        <v>0</v>
      </c>
      <c r="CA972" s="174">
        <v>12</v>
      </c>
      <c r="CB972" s="174">
        <v>0</v>
      </c>
      <c r="CZ972" s="143">
        <v>1.0000000000000001E-5</v>
      </c>
    </row>
    <row r="973" spans="1:104" x14ac:dyDescent="0.2">
      <c r="A973" s="175"/>
      <c r="B973" s="177"/>
      <c r="C973" s="241" t="s">
        <v>828</v>
      </c>
      <c r="D973" s="242"/>
      <c r="E973" s="178">
        <v>49.47</v>
      </c>
      <c r="F973" s="179"/>
      <c r="G973" s="180"/>
      <c r="M973" s="176" t="s">
        <v>828</v>
      </c>
      <c r="O973" s="167"/>
    </row>
    <row r="974" spans="1:104" x14ac:dyDescent="0.2">
      <c r="A974" s="181"/>
      <c r="B974" s="182" t="s">
        <v>75</v>
      </c>
      <c r="C974" s="183" t="str">
        <f>CONCATENATE(B945," ",C945)</f>
        <v>783 Nátěry</v>
      </c>
      <c r="D974" s="184"/>
      <c r="E974" s="185"/>
      <c r="F974" s="186"/>
      <c r="G974" s="187">
        <f>SUM(G945:G973)</f>
        <v>0</v>
      </c>
      <c r="O974" s="167">
        <v>4</v>
      </c>
      <c r="BA974" s="188">
        <f>SUM(BA945:BA973)</f>
        <v>0</v>
      </c>
      <c r="BB974" s="188">
        <f>SUM(BB945:BB973)</f>
        <v>0</v>
      </c>
      <c r="BC974" s="188">
        <f>SUM(BC945:BC973)</f>
        <v>0</v>
      </c>
      <c r="BD974" s="188">
        <f>SUM(BD945:BD973)</f>
        <v>0</v>
      </c>
      <c r="BE974" s="188">
        <f>SUM(BE945:BE973)</f>
        <v>0</v>
      </c>
    </row>
    <row r="975" spans="1:104" x14ac:dyDescent="0.2">
      <c r="A975" s="160" t="s">
        <v>72</v>
      </c>
      <c r="B975" s="161" t="s">
        <v>829</v>
      </c>
      <c r="C975" s="162" t="s">
        <v>830</v>
      </c>
      <c r="D975" s="163"/>
      <c r="E975" s="164"/>
      <c r="F975" s="164"/>
      <c r="G975" s="165"/>
      <c r="H975" s="166"/>
      <c r="I975" s="166"/>
      <c r="O975" s="167">
        <v>1</v>
      </c>
    </row>
    <row r="976" spans="1:104" x14ac:dyDescent="0.2">
      <c r="A976" s="168">
        <v>140</v>
      </c>
      <c r="B976" s="169" t="s">
        <v>831</v>
      </c>
      <c r="C976" s="170" t="s">
        <v>832</v>
      </c>
      <c r="D976" s="171" t="s">
        <v>91</v>
      </c>
      <c r="E976" s="172">
        <f>1.3*1574.0238</f>
        <v>2046.2309399999999</v>
      </c>
      <c r="F976" s="172"/>
      <c r="G976" s="173">
        <f>E976*F976</f>
        <v>0</v>
      </c>
      <c r="O976" s="167">
        <v>2</v>
      </c>
      <c r="AA976" s="143">
        <v>1</v>
      </c>
      <c r="AB976" s="143">
        <v>7</v>
      </c>
      <c r="AC976" s="143">
        <v>7</v>
      </c>
      <c r="AZ976" s="143">
        <v>2</v>
      </c>
      <c r="BA976" s="143">
        <f>IF(AZ976=1,G976,0)</f>
        <v>0</v>
      </c>
      <c r="BB976" s="143">
        <f>IF(AZ976=2,G976,0)</f>
        <v>0</v>
      </c>
      <c r="BC976" s="143">
        <f>IF(AZ976=3,G976,0)</f>
        <v>0</v>
      </c>
      <c r="BD976" s="143">
        <f>IF(AZ976=4,G976,0)</f>
        <v>0</v>
      </c>
      <c r="BE976" s="143">
        <f>IF(AZ976=5,G976,0)</f>
        <v>0</v>
      </c>
      <c r="CA976" s="174">
        <v>1</v>
      </c>
      <c r="CB976" s="174">
        <v>7</v>
      </c>
      <c r="CZ976" s="143">
        <v>1.4999999999999999E-4</v>
      </c>
    </row>
    <row r="977" spans="1:104" x14ac:dyDescent="0.2">
      <c r="A977" s="168">
        <v>141</v>
      </c>
      <c r="B977" s="169" t="s">
        <v>833</v>
      </c>
      <c r="C977" s="170" t="s">
        <v>834</v>
      </c>
      <c r="D977" s="171" t="s">
        <v>91</v>
      </c>
      <c r="E977" s="172">
        <f>1.3*1574.0238</f>
        <v>2046.2309399999999</v>
      </c>
      <c r="F977" s="172"/>
      <c r="G977" s="173">
        <f>E977*F977</f>
        <v>0</v>
      </c>
      <c r="O977" s="167">
        <v>2</v>
      </c>
      <c r="AA977" s="143">
        <v>1</v>
      </c>
      <c r="AB977" s="143">
        <v>7</v>
      </c>
      <c r="AC977" s="143">
        <v>7</v>
      </c>
      <c r="AZ977" s="143">
        <v>2</v>
      </c>
      <c r="BA977" s="143">
        <f>IF(AZ977=1,G977,0)</f>
        <v>0</v>
      </c>
      <c r="BB977" s="143">
        <f>IF(AZ977=2,G977,0)</f>
        <v>0</v>
      </c>
      <c r="BC977" s="143">
        <f>IF(AZ977=3,G977,0)</f>
        <v>0</v>
      </c>
      <c r="BD977" s="143">
        <f>IF(AZ977=4,G977,0)</f>
        <v>0</v>
      </c>
      <c r="BE977" s="143">
        <f>IF(AZ977=5,G977,0)</f>
        <v>0</v>
      </c>
      <c r="CA977" s="174">
        <v>1</v>
      </c>
      <c r="CB977" s="174">
        <v>7</v>
      </c>
      <c r="CZ977" s="143">
        <v>5.6999999999999998E-4</v>
      </c>
    </row>
    <row r="978" spans="1:104" hidden="1" x14ac:dyDescent="0.2">
      <c r="A978" s="175"/>
      <c r="B978" s="177"/>
      <c r="C978" s="241" t="s">
        <v>835</v>
      </c>
      <c r="D978" s="242"/>
      <c r="E978" s="178">
        <v>0</v>
      </c>
      <c r="F978" s="179"/>
      <c r="G978" s="180"/>
      <c r="M978" s="176" t="s">
        <v>835</v>
      </c>
      <c r="O978" s="167"/>
    </row>
    <row r="979" spans="1:104" hidden="1" x14ac:dyDescent="0.2">
      <c r="A979" s="175"/>
      <c r="B979" s="177"/>
      <c r="C979" s="241" t="s">
        <v>163</v>
      </c>
      <c r="D979" s="242"/>
      <c r="E979" s="178">
        <v>80.28</v>
      </c>
      <c r="F979" s="179"/>
      <c r="G979" s="180"/>
      <c r="M979" s="176" t="s">
        <v>163</v>
      </c>
      <c r="O979" s="167"/>
    </row>
    <row r="980" spans="1:104" hidden="1" x14ac:dyDescent="0.2">
      <c r="A980" s="175"/>
      <c r="B980" s="177"/>
      <c r="C980" s="241" t="s">
        <v>164</v>
      </c>
      <c r="D980" s="242"/>
      <c r="E980" s="178">
        <v>2.16</v>
      </c>
      <c r="F980" s="179"/>
      <c r="G980" s="180"/>
      <c r="M980" s="176" t="s">
        <v>164</v>
      </c>
      <c r="O980" s="167"/>
    </row>
    <row r="981" spans="1:104" hidden="1" x14ac:dyDescent="0.2">
      <c r="A981" s="175"/>
      <c r="B981" s="177"/>
      <c r="C981" s="241" t="s">
        <v>165</v>
      </c>
      <c r="D981" s="242"/>
      <c r="E981" s="178">
        <v>1.2825</v>
      </c>
      <c r="F981" s="179"/>
      <c r="G981" s="180"/>
      <c r="M981" s="176" t="s">
        <v>165</v>
      </c>
      <c r="O981" s="167"/>
    </row>
    <row r="982" spans="1:104" hidden="1" x14ac:dyDescent="0.2">
      <c r="A982" s="175"/>
      <c r="B982" s="177"/>
      <c r="C982" s="241" t="s">
        <v>166</v>
      </c>
      <c r="D982" s="242"/>
      <c r="E982" s="178">
        <v>-1.7729999999999999</v>
      </c>
      <c r="F982" s="179"/>
      <c r="G982" s="180"/>
      <c r="M982" s="176" t="s">
        <v>166</v>
      </c>
      <c r="O982" s="167"/>
    </row>
    <row r="983" spans="1:104" hidden="1" x14ac:dyDescent="0.2">
      <c r="A983" s="175"/>
      <c r="B983" s="177"/>
      <c r="C983" s="241" t="s">
        <v>167</v>
      </c>
      <c r="D983" s="242"/>
      <c r="E983" s="178">
        <v>-1.5</v>
      </c>
      <c r="F983" s="179"/>
      <c r="G983" s="180"/>
      <c r="M983" s="176" t="s">
        <v>167</v>
      </c>
      <c r="O983" s="167"/>
    </row>
    <row r="984" spans="1:104" hidden="1" x14ac:dyDescent="0.2">
      <c r="A984" s="175"/>
      <c r="B984" s="177"/>
      <c r="C984" s="241" t="s">
        <v>168</v>
      </c>
      <c r="D984" s="242"/>
      <c r="E984" s="178">
        <v>-4.32</v>
      </c>
      <c r="F984" s="179"/>
      <c r="G984" s="180"/>
      <c r="M984" s="176" t="s">
        <v>168</v>
      </c>
      <c r="O984" s="167"/>
    </row>
    <row r="985" spans="1:104" hidden="1" x14ac:dyDescent="0.2">
      <c r="A985" s="175"/>
      <c r="B985" s="177"/>
      <c r="C985" s="241" t="s">
        <v>169</v>
      </c>
      <c r="D985" s="242"/>
      <c r="E985" s="178">
        <v>2.16</v>
      </c>
      <c r="F985" s="179"/>
      <c r="G985" s="180"/>
      <c r="M985" s="176" t="s">
        <v>169</v>
      </c>
      <c r="O985" s="167"/>
    </row>
    <row r="986" spans="1:104" hidden="1" x14ac:dyDescent="0.2">
      <c r="A986" s="175"/>
      <c r="B986" s="177"/>
      <c r="C986" s="243" t="s">
        <v>95</v>
      </c>
      <c r="D986" s="242"/>
      <c r="E986" s="201">
        <v>78.289500000000004</v>
      </c>
      <c r="F986" s="179"/>
      <c r="G986" s="180"/>
      <c r="M986" s="176" t="s">
        <v>95</v>
      </c>
      <c r="O986" s="167"/>
    </row>
    <row r="987" spans="1:104" ht="22.5" hidden="1" x14ac:dyDescent="0.2">
      <c r="A987" s="175"/>
      <c r="B987" s="177"/>
      <c r="C987" s="241" t="s">
        <v>170</v>
      </c>
      <c r="D987" s="242"/>
      <c r="E987" s="178">
        <v>115.41</v>
      </c>
      <c r="F987" s="179"/>
      <c r="G987" s="180"/>
      <c r="M987" s="176" t="s">
        <v>170</v>
      </c>
      <c r="O987" s="167"/>
    </row>
    <row r="988" spans="1:104" hidden="1" x14ac:dyDescent="0.2">
      <c r="A988" s="175"/>
      <c r="B988" s="177"/>
      <c r="C988" s="241" t="s">
        <v>166</v>
      </c>
      <c r="D988" s="242"/>
      <c r="E988" s="178">
        <v>-1.7729999999999999</v>
      </c>
      <c r="F988" s="179"/>
      <c r="G988" s="180"/>
      <c r="M988" s="176" t="s">
        <v>166</v>
      </c>
      <c r="O988" s="167"/>
    </row>
    <row r="989" spans="1:104" hidden="1" x14ac:dyDescent="0.2">
      <c r="A989" s="175"/>
      <c r="B989" s="177"/>
      <c r="C989" s="241" t="s">
        <v>171</v>
      </c>
      <c r="D989" s="242"/>
      <c r="E989" s="178">
        <v>-1.5</v>
      </c>
      <c r="F989" s="179"/>
      <c r="G989" s="180"/>
      <c r="M989" s="176" t="s">
        <v>171</v>
      </c>
      <c r="O989" s="167"/>
    </row>
    <row r="990" spans="1:104" hidden="1" x14ac:dyDescent="0.2">
      <c r="A990" s="175"/>
      <c r="B990" s="177"/>
      <c r="C990" s="241" t="s">
        <v>172</v>
      </c>
      <c r="D990" s="242"/>
      <c r="E990" s="178">
        <v>-2.16</v>
      </c>
      <c r="F990" s="179"/>
      <c r="G990" s="180"/>
      <c r="M990" s="176" t="s">
        <v>172</v>
      </c>
      <c r="O990" s="167"/>
    </row>
    <row r="991" spans="1:104" hidden="1" x14ac:dyDescent="0.2">
      <c r="A991" s="175"/>
      <c r="B991" s="177"/>
      <c r="C991" s="241" t="s">
        <v>173</v>
      </c>
      <c r="D991" s="242"/>
      <c r="E991" s="178">
        <v>1.44</v>
      </c>
      <c r="F991" s="179"/>
      <c r="G991" s="180"/>
      <c r="M991" s="176" t="s">
        <v>173</v>
      </c>
      <c r="O991" s="167"/>
    </row>
    <row r="992" spans="1:104" hidden="1" x14ac:dyDescent="0.2">
      <c r="A992" s="175"/>
      <c r="B992" s="177"/>
      <c r="C992" s="243" t="s">
        <v>95</v>
      </c>
      <c r="D992" s="242"/>
      <c r="E992" s="201">
        <v>111.417</v>
      </c>
      <c r="F992" s="179"/>
      <c r="G992" s="180"/>
      <c r="M992" s="176" t="s">
        <v>95</v>
      </c>
      <c r="O992" s="167"/>
    </row>
    <row r="993" spans="1:15" hidden="1" x14ac:dyDescent="0.2">
      <c r="A993" s="175"/>
      <c r="B993" s="177"/>
      <c r="C993" s="241" t="s">
        <v>174</v>
      </c>
      <c r="D993" s="242"/>
      <c r="E993" s="178">
        <v>66.3</v>
      </c>
      <c r="F993" s="179"/>
      <c r="G993" s="180"/>
      <c r="M993" s="176" t="s">
        <v>174</v>
      </c>
      <c r="O993" s="167"/>
    </row>
    <row r="994" spans="1:15" hidden="1" x14ac:dyDescent="0.2">
      <c r="A994" s="175"/>
      <c r="B994" s="177"/>
      <c r="C994" s="241" t="s">
        <v>175</v>
      </c>
      <c r="D994" s="242"/>
      <c r="E994" s="178">
        <v>-3.5459999999999998</v>
      </c>
      <c r="F994" s="179"/>
      <c r="G994" s="180"/>
      <c r="M994" s="176" t="s">
        <v>175</v>
      </c>
      <c r="O994" s="167"/>
    </row>
    <row r="995" spans="1:15" hidden="1" x14ac:dyDescent="0.2">
      <c r="A995" s="175"/>
      <c r="B995" s="177"/>
      <c r="C995" s="241" t="s">
        <v>176</v>
      </c>
      <c r="D995" s="242"/>
      <c r="E995" s="178">
        <v>-1.1000000000000001</v>
      </c>
      <c r="F995" s="179"/>
      <c r="G995" s="180"/>
      <c r="M995" s="176" t="s">
        <v>176</v>
      </c>
      <c r="O995" s="167"/>
    </row>
    <row r="996" spans="1:15" hidden="1" x14ac:dyDescent="0.2">
      <c r="A996" s="175"/>
      <c r="B996" s="177"/>
      <c r="C996" s="241" t="s">
        <v>177</v>
      </c>
      <c r="D996" s="242"/>
      <c r="E996" s="178">
        <v>0.96</v>
      </c>
      <c r="F996" s="179"/>
      <c r="G996" s="180"/>
      <c r="M996" s="176" t="s">
        <v>177</v>
      </c>
      <c r="O996" s="167"/>
    </row>
    <row r="997" spans="1:15" hidden="1" x14ac:dyDescent="0.2">
      <c r="A997" s="175"/>
      <c r="B997" s="177"/>
      <c r="C997" s="241" t="s">
        <v>178</v>
      </c>
      <c r="D997" s="242"/>
      <c r="E997" s="178">
        <v>-1.44</v>
      </c>
      <c r="F997" s="179"/>
      <c r="G997" s="180"/>
      <c r="M997" s="176" t="s">
        <v>178</v>
      </c>
      <c r="O997" s="167"/>
    </row>
    <row r="998" spans="1:15" hidden="1" x14ac:dyDescent="0.2">
      <c r="A998" s="175"/>
      <c r="B998" s="177"/>
      <c r="C998" s="241" t="s">
        <v>179</v>
      </c>
      <c r="D998" s="242"/>
      <c r="E998" s="178">
        <v>-3.5</v>
      </c>
      <c r="F998" s="179"/>
      <c r="G998" s="180"/>
      <c r="M998" s="176" t="s">
        <v>179</v>
      </c>
      <c r="O998" s="167"/>
    </row>
    <row r="999" spans="1:15" hidden="1" x14ac:dyDescent="0.2">
      <c r="A999" s="175"/>
      <c r="B999" s="177"/>
      <c r="C999" s="243" t="s">
        <v>95</v>
      </c>
      <c r="D999" s="242"/>
      <c r="E999" s="201">
        <v>57.673999999999999</v>
      </c>
      <c r="F999" s="179"/>
      <c r="G999" s="180"/>
      <c r="M999" s="176" t="s">
        <v>95</v>
      </c>
      <c r="O999" s="167"/>
    </row>
    <row r="1000" spans="1:15" hidden="1" x14ac:dyDescent="0.2">
      <c r="A1000" s="175"/>
      <c r="B1000" s="177"/>
      <c r="C1000" s="241" t="s">
        <v>180</v>
      </c>
      <c r="D1000" s="242"/>
      <c r="E1000" s="178">
        <v>31.89</v>
      </c>
      <c r="F1000" s="179"/>
      <c r="G1000" s="180"/>
      <c r="M1000" s="176" t="s">
        <v>180</v>
      </c>
      <c r="O1000" s="167"/>
    </row>
    <row r="1001" spans="1:15" hidden="1" x14ac:dyDescent="0.2">
      <c r="A1001" s="175"/>
      <c r="B1001" s="177"/>
      <c r="C1001" s="241" t="s">
        <v>175</v>
      </c>
      <c r="D1001" s="242"/>
      <c r="E1001" s="178">
        <v>-3.5459999999999998</v>
      </c>
      <c r="F1001" s="179"/>
      <c r="G1001" s="180"/>
      <c r="M1001" s="176" t="s">
        <v>175</v>
      </c>
      <c r="O1001" s="167"/>
    </row>
    <row r="1002" spans="1:15" hidden="1" x14ac:dyDescent="0.2">
      <c r="A1002" s="175"/>
      <c r="B1002" s="177"/>
      <c r="C1002" s="241" t="s">
        <v>176</v>
      </c>
      <c r="D1002" s="242"/>
      <c r="E1002" s="178">
        <v>-1.1000000000000001</v>
      </c>
      <c r="F1002" s="179"/>
      <c r="G1002" s="180"/>
      <c r="M1002" s="176" t="s">
        <v>176</v>
      </c>
      <c r="O1002" s="167"/>
    </row>
    <row r="1003" spans="1:15" hidden="1" x14ac:dyDescent="0.2">
      <c r="A1003" s="175"/>
      <c r="B1003" s="177"/>
      <c r="C1003" s="241" t="s">
        <v>181</v>
      </c>
      <c r="D1003" s="242"/>
      <c r="E1003" s="178">
        <v>0.38400000000000001</v>
      </c>
      <c r="F1003" s="179"/>
      <c r="G1003" s="180"/>
      <c r="M1003" s="176" t="s">
        <v>181</v>
      </c>
      <c r="O1003" s="167"/>
    </row>
    <row r="1004" spans="1:15" hidden="1" x14ac:dyDescent="0.2">
      <c r="A1004" s="175"/>
      <c r="B1004" s="177"/>
      <c r="C1004" s="243" t="s">
        <v>95</v>
      </c>
      <c r="D1004" s="242"/>
      <c r="E1004" s="201">
        <v>27.628</v>
      </c>
      <c r="F1004" s="179"/>
      <c r="G1004" s="180"/>
      <c r="M1004" s="176" t="s">
        <v>95</v>
      </c>
      <c r="O1004" s="167"/>
    </row>
    <row r="1005" spans="1:15" hidden="1" x14ac:dyDescent="0.2">
      <c r="A1005" s="175"/>
      <c r="B1005" s="177"/>
      <c r="C1005" s="241" t="s">
        <v>182</v>
      </c>
      <c r="D1005" s="242"/>
      <c r="E1005" s="178">
        <v>53.16</v>
      </c>
      <c r="F1005" s="179"/>
      <c r="G1005" s="180"/>
      <c r="M1005" s="176" t="s">
        <v>182</v>
      </c>
      <c r="O1005" s="167"/>
    </row>
    <row r="1006" spans="1:15" hidden="1" x14ac:dyDescent="0.2">
      <c r="A1006" s="175"/>
      <c r="B1006" s="177"/>
      <c r="C1006" s="241" t="s">
        <v>166</v>
      </c>
      <c r="D1006" s="242"/>
      <c r="E1006" s="178">
        <v>-1.7729999999999999</v>
      </c>
      <c r="F1006" s="179"/>
      <c r="G1006" s="180"/>
      <c r="M1006" s="176" t="s">
        <v>166</v>
      </c>
      <c r="O1006" s="167"/>
    </row>
    <row r="1007" spans="1:15" hidden="1" x14ac:dyDescent="0.2">
      <c r="A1007" s="175"/>
      <c r="B1007" s="177"/>
      <c r="C1007" s="243" t="s">
        <v>95</v>
      </c>
      <c r="D1007" s="242"/>
      <c r="E1007" s="201">
        <v>51.386999999999993</v>
      </c>
      <c r="F1007" s="179"/>
      <c r="G1007" s="180"/>
      <c r="M1007" s="176" t="s">
        <v>95</v>
      </c>
      <c r="O1007" s="167"/>
    </row>
    <row r="1008" spans="1:15" hidden="1" x14ac:dyDescent="0.2">
      <c r="A1008" s="175"/>
      <c r="B1008" s="177"/>
      <c r="C1008" s="241" t="s">
        <v>183</v>
      </c>
      <c r="D1008" s="242"/>
      <c r="E1008" s="178">
        <v>80.25</v>
      </c>
      <c r="F1008" s="179"/>
      <c r="G1008" s="180"/>
      <c r="M1008" s="176" t="s">
        <v>183</v>
      </c>
      <c r="O1008" s="167"/>
    </row>
    <row r="1009" spans="1:15" hidden="1" x14ac:dyDescent="0.2">
      <c r="A1009" s="175"/>
      <c r="B1009" s="177"/>
      <c r="C1009" s="241" t="s">
        <v>184</v>
      </c>
      <c r="D1009" s="242"/>
      <c r="E1009" s="178">
        <v>-3.3490000000000002</v>
      </c>
      <c r="F1009" s="179"/>
      <c r="G1009" s="180"/>
      <c r="M1009" s="176" t="s">
        <v>184</v>
      </c>
      <c r="O1009" s="167"/>
    </row>
    <row r="1010" spans="1:15" hidden="1" x14ac:dyDescent="0.2">
      <c r="A1010" s="175"/>
      <c r="B1010" s="177"/>
      <c r="C1010" s="241" t="s">
        <v>185</v>
      </c>
      <c r="D1010" s="242"/>
      <c r="E1010" s="178">
        <v>-0.72</v>
      </c>
      <c r="F1010" s="179"/>
      <c r="G1010" s="180"/>
      <c r="M1010" s="176" t="s">
        <v>185</v>
      </c>
      <c r="O1010" s="167"/>
    </row>
    <row r="1011" spans="1:15" hidden="1" x14ac:dyDescent="0.2">
      <c r="A1011" s="175"/>
      <c r="B1011" s="177"/>
      <c r="C1011" s="241" t="s">
        <v>186</v>
      </c>
      <c r="D1011" s="242"/>
      <c r="E1011" s="178">
        <v>0.48</v>
      </c>
      <c r="F1011" s="179"/>
      <c r="G1011" s="180"/>
      <c r="M1011" s="176" t="s">
        <v>186</v>
      </c>
      <c r="O1011" s="167"/>
    </row>
    <row r="1012" spans="1:15" hidden="1" x14ac:dyDescent="0.2">
      <c r="A1012" s="175"/>
      <c r="B1012" s="177"/>
      <c r="C1012" s="243" t="s">
        <v>95</v>
      </c>
      <c r="D1012" s="242"/>
      <c r="E1012" s="201">
        <v>76.661000000000001</v>
      </c>
      <c r="F1012" s="179"/>
      <c r="G1012" s="180"/>
      <c r="M1012" s="176" t="s">
        <v>95</v>
      </c>
      <c r="O1012" s="167"/>
    </row>
    <row r="1013" spans="1:15" hidden="1" x14ac:dyDescent="0.2">
      <c r="A1013" s="175"/>
      <c r="B1013" s="177"/>
      <c r="C1013" s="241" t="s">
        <v>187</v>
      </c>
      <c r="D1013" s="242"/>
      <c r="E1013" s="178">
        <v>88.2</v>
      </c>
      <c r="F1013" s="179"/>
      <c r="G1013" s="180"/>
      <c r="M1013" s="176" t="s">
        <v>187</v>
      </c>
      <c r="O1013" s="167"/>
    </row>
    <row r="1014" spans="1:15" hidden="1" x14ac:dyDescent="0.2">
      <c r="A1014" s="175"/>
      <c r="B1014" s="177"/>
      <c r="C1014" s="241" t="s">
        <v>188</v>
      </c>
      <c r="D1014" s="242"/>
      <c r="E1014" s="178">
        <v>-5.52</v>
      </c>
      <c r="F1014" s="179"/>
      <c r="G1014" s="180"/>
      <c r="M1014" s="176" t="s">
        <v>188</v>
      </c>
      <c r="O1014" s="167"/>
    </row>
    <row r="1015" spans="1:15" hidden="1" x14ac:dyDescent="0.2">
      <c r="A1015" s="175"/>
      <c r="B1015" s="177"/>
      <c r="C1015" s="241" t="s">
        <v>189</v>
      </c>
      <c r="D1015" s="242"/>
      <c r="E1015" s="178">
        <v>-16.154</v>
      </c>
      <c r="F1015" s="179"/>
      <c r="G1015" s="180"/>
      <c r="M1015" s="176" t="s">
        <v>189</v>
      </c>
      <c r="O1015" s="167"/>
    </row>
    <row r="1016" spans="1:15" hidden="1" x14ac:dyDescent="0.2">
      <c r="A1016" s="175"/>
      <c r="B1016" s="177"/>
      <c r="C1016" s="241" t="s">
        <v>190</v>
      </c>
      <c r="D1016" s="242"/>
      <c r="E1016" s="178">
        <v>1.8</v>
      </c>
      <c r="F1016" s="179"/>
      <c r="G1016" s="180"/>
      <c r="M1016" s="176" t="s">
        <v>190</v>
      </c>
      <c r="O1016" s="167"/>
    </row>
    <row r="1017" spans="1:15" hidden="1" x14ac:dyDescent="0.2">
      <c r="A1017" s="175"/>
      <c r="B1017" s="177"/>
      <c r="C1017" s="241" t="s">
        <v>191</v>
      </c>
      <c r="D1017" s="242"/>
      <c r="E1017" s="178">
        <v>1.95</v>
      </c>
      <c r="F1017" s="179"/>
      <c r="G1017" s="180"/>
      <c r="M1017" s="176" t="s">
        <v>191</v>
      </c>
      <c r="O1017" s="167"/>
    </row>
    <row r="1018" spans="1:15" hidden="1" x14ac:dyDescent="0.2">
      <c r="A1018" s="175"/>
      <c r="B1018" s="177"/>
      <c r="C1018" s="243" t="s">
        <v>95</v>
      </c>
      <c r="D1018" s="242"/>
      <c r="E1018" s="201">
        <v>70.27600000000001</v>
      </c>
      <c r="F1018" s="179"/>
      <c r="G1018" s="180"/>
      <c r="M1018" s="176" t="s">
        <v>95</v>
      </c>
      <c r="O1018" s="167"/>
    </row>
    <row r="1019" spans="1:15" hidden="1" x14ac:dyDescent="0.2">
      <c r="A1019" s="175"/>
      <c r="B1019" s="177"/>
      <c r="C1019" s="241" t="s">
        <v>192</v>
      </c>
      <c r="D1019" s="242"/>
      <c r="E1019" s="178">
        <v>79.319999999999993</v>
      </c>
      <c r="F1019" s="179"/>
      <c r="G1019" s="180"/>
      <c r="M1019" s="176" t="s">
        <v>192</v>
      </c>
      <c r="O1019" s="167"/>
    </row>
    <row r="1020" spans="1:15" hidden="1" x14ac:dyDescent="0.2">
      <c r="A1020" s="175"/>
      <c r="B1020" s="177"/>
      <c r="C1020" s="241" t="s">
        <v>193</v>
      </c>
      <c r="D1020" s="242"/>
      <c r="E1020" s="178">
        <v>-7.6829999999999998</v>
      </c>
      <c r="F1020" s="179"/>
      <c r="G1020" s="180"/>
      <c r="M1020" s="176" t="s">
        <v>193</v>
      </c>
      <c r="O1020" s="167"/>
    </row>
    <row r="1021" spans="1:15" hidden="1" x14ac:dyDescent="0.2">
      <c r="A1021" s="175"/>
      <c r="B1021" s="177"/>
      <c r="C1021" s="241" t="s">
        <v>194</v>
      </c>
      <c r="D1021" s="242"/>
      <c r="E1021" s="178">
        <v>2.76</v>
      </c>
      <c r="F1021" s="179"/>
      <c r="G1021" s="180"/>
      <c r="M1021" s="176" t="s">
        <v>194</v>
      </c>
      <c r="O1021" s="167"/>
    </row>
    <row r="1022" spans="1:15" hidden="1" x14ac:dyDescent="0.2">
      <c r="A1022" s="175"/>
      <c r="B1022" s="177"/>
      <c r="C1022" s="243" t="s">
        <v>95</v>
      </c>
      <c r="D1022" s="242"/>
      <c r="E1022" s="201">
        <v>74.397000000000006</v>
      </c>
      <c r="F1022" s="179"/>
      <c r="G1022" s="180"/>
      <c r="M1022" s="176" t="s">
        <v>95</v>
      </c>
      <c r="O1022" s="167"/>
    </row>
    <row r="1023" spans="1:15" hidden="1" x14ac:dyDescent="0.2">
      <c r="A1023" s="175"/>
      <c r="B1023" s="177"/>
      <c r="C1023" s="241" t="s">
        <v>195</v>
      </c>
      <c r="D1023" s="242"/>
      <c r="E1023" s="178">
        <v>187.15199999999999</v>
      </c>
      <c r="F1023" s="179"/>
      <c r="G1023" s="180"/>
      <c r="M1023" s="176" t="s">
        <v>195</v>
      </c>
      <c r="O1023" s="167"/>
    </row>
    <row r="1024" spans="1:15" hidden="1" x14ac:dyDescent="0.2">
      <c r="A1024" s="175"/>
      <c r="B1024" s="177"/>
      <c r="C1024" s="241" t="s">
        <v>196</v>
      </c>
      <c r="D1024" s="242"/>
      <c r="E1024" s="178">
        <v>7.8579999999999997</v>
      </c>
      <c r="F1024" s="179"/>
      <c r="G1024" s="180"/>
      <c r="M1024" s="176" t="s">
        <v>196</v>
      </c>
      <c r="O1024" s="167"/>
    </row>
    <row r="1025" spans="1:15" hidden="1" x14ac:dyDescent="0.2">
      <c r="A1025" s="175"/>
      <c r="B1025" s="177"/>
      <c r="C1025" s="241" t="s">
        <v>197</v>
      </c>
      <c r="D1025" s="242"/>
      <c r="E1025" s="178">
        <v>2.88</v>
      </c>
      <c r="F1025" s="179"/>
      <c r="G1025" s="180"/>
      <c r="M1025" s="176" t="s">
        <v>197</v>
      </c>
      <c r="O1025" s="167"/>
    </row>
    <row r="1026" spans="1:15" hidden="1" x14ac:dyDescent="0.2">
      <c r="A1026" s="175"/>
      <c r="B1026" s="177"/>
      <c r="C1026" s="241" t="s">
        <v>198</v>
      </c>
      <c r="D1026" s="242"/>
      <c r="E1026" s="178">
        <v>-0.86399999999999999</v>
      </c>
      <c r="F1026" s="179"/>
      <c r="G1026" s="180"/>
      <c r="M1026" s="176" t="s">
        <v>198</v>
      </c>
      <c r="O1026" s="167"/>
    </row>
    <row r="1027" spans="1:15" hidden="1" x14ac:dyDescent="0.2">
      <c r="A1027" s="175"/>
      <c r="B1027" s="177"/>
      <c r="C1027" s="241" t="s">
        <v>199</v>
      </c>
      <c r="D1027" s="242"/>
      <c r="E1027" s="178">
        <v>-5.52</v>
      </c>
      <c r="F1027" s="179"/>
      <c r="G1027" s="180"/>
      <c r="M1027" s="176" t="s">
        <v>199</v>
      </c>
      <c r="O1027" s="167"/>
    </row>
    <row r="1028" spans="1:15" hidden="1" x14ac:dyDescent="0.2">
      <c r="A1028" s="175"/>
      <c r="B1028" s="177"/>
      <c r="C1028" s="241" t="s">
        <v>200</v>
      </c>
      <c r="D1028" s="242"/>
      <c r="E1028" s="178">
        <v>-22.655000000000001</v>
      </c>
      <c r="F1028" s="179"/>
      <c r="G1028" s="180"/>
      <c r="M1028" s="176" t="s">
        <v>200</v>
      </c>
      <c r="O1028" s="167"/>
    </row>
    <row r="1029" spans="1:15" hidden="1" x14ac:dyDescent="0.2">
      <c r="A1029" s="175"/>
      <c r="B1029" s="177"/>
      <c r="C1029" s="243" t="s">
        <v>95</v>
      </c>
      <c r="D1029" s="242"/>
      <c r="E1029" s="201">
        <v>168.85099999999997</v>
      </c>
      <c r="F1029" s="179"/>
      <c r="G1029" s="180"/>
      <c r="M1029" s="176" t="s">
        <v>95</v>
      </c>
      <c r="O1029" s="167"/>
    </row>
    <row r="1030" spans="1:15" hidden="1" x14ac:dyDescent="0.2">
      <c r="A1030" s="175"/>
      <c r="B1030" s="177"/>
      <c r="C1030" s="241" t="s">
        <v>201</v>
      </c>
      <c r="D1030" s="242"/>
      <c r="E1030" s="178">
        <v>211.62</v>
      </c>
      <c r="F1030" s="179"/>
      <c r="G1030" s="180"/>
      <c r="M1030" s="176" t="s">
        <v>201</v>
      </c>
      <c r="O1030" s="167"/>
    </row>
    <row r="1031" spans="1:15" ht="33.75" hidden="1" x14ac:dyDescent="0.2">
      <c r="A1031" s="175"/>
      <c r="B1031" s="177"/>
      <c r="C1031" s="241" t="s">
        <v>202</v>
      </c>
      <c r="D1031" s="242"/>
      <c r="E1031" s="178">
        <v>61.604999999999997</v>
      </c>
      <c r="F1031" s="179"/>
      <c r="G1031" s="180"/>
      <c r="M1031" s="176" t="s">
        <v>202</v>
      </c>
      <c r="O1031" s="167"/>
    </row>
    <row r="1032" spans="1:15" hidden="1" x14ac:dyDescent="0.2">
      <c r="A1032" s="175"/>
      <c r="B1032" s="177"/>
      <c r="C1032" s="241" t="s">
        <v>203</v>
      </c>
      <c r="D1032" s="242"/>
      <c r="E1032" s="178">
        <v>15</v>
      </c>
      <c r="F1032" s="179"/>
      <c r="G1032" s="180"/>
      <c r="M1032" s="176" t="s">
        <v>203</v>
      </c>
      <c r="O1032" s="167"/>
    </row>
    <row r="1033" spans="1:15" hidden="1" x14ac:dyDescent="0.2">
      <c r="A1033" s="175"/>
      <c r="B1033" s="177"/>
      <c r="C1033" s="241" t="s">
        <v>204</v>
      </c>
      <c r="D1033" s="242"/>
      <c r="E1033" s="178">
        <v>31.2576</v>
      </c>
      <c r="F1033" s="179"/>
      <c r="G1033" s="180"/>
      <c r="M1033" s="176" t="s">
        <v>204</v>
      </c>
      <c r="O1033" s="167"/>
    </row>
    <row r="1034" spans="1:15" hidden="1" x14ac:dyDescent="0.2">
      <c r="A1034" s="175"/>
      <c r="B1034" s="177"/>
      <c r="C1034" s="241" t="s">
        <v>205</v>
      </c>
      <c r="D1034" s="242"/>
      <c r="E1034" s="178">
        <v>4.74</v>
      </c>
      <c r="F1034" s="179"/>
      <c r="G1034" s="180"/>
      <c r="M1034" s="176" t="s">
        <v>205</v>
      </c>
      <c r="O1034" s="167"/>
    </row>
    <row r="1035" spans="1:15" hidden="1" x14ac:dyDescent="0.2">
      <c r="A1035" s="175"/>
      <c r="B1035" s="177"/>
      <c r="C1035" s="241" t="s">
        <v>206</v>
      </c>
      <c r="D1035" s="242"/>
      <c r="E1035" s="178">
        <v>-12.805</v>
      </c>
      <c r="F1035" s="179"/>
      <c r="G1035" s="180"/>
      <c r="M1035" s="176" t="s">
        <v>206</v>
      </c>
      <c r="O1035" s="167"/>
    </row>
    <row r="1036" spans="1:15" hidden="1" x14ac:dyDescent="0.2">
      <c r="A1036" s="175"/>
      <c r="B1036" s="177"/>
      <c r="C1036" s="241" t="s">
        <v>207</v>
      </c>
      <c r="D1036" s="242"/>
      <c r="E1036" s="178">
        <v>-42.84</v>
      </c>
      <c r="F1036" s="179"/>
      <c r="G1036" s="180"/>
      <c r="M1036" s="176" t="s">
        <v>207</v>
      </c>
      <c r="O1036" s="167"/>
    </row>
    <row r="1037" spans="1:15" hidden="1" x14ac:dyDescent="0.2">
      <c r="A1037" s="175"/>
      <c r="B1037" s="177"/>
      <c r="C1037" s="243" t="s">
        <v>95</v>
      </c>
      <c r="D1037" s="242"/>
      <c r="E1037" s="201">
        <v>268.57760000000007</v>
      </c>
      <c r="F1037" s="179"/>
      <c r="G1037" s="180"/>
      <c r="M1037" s="176" t="s">
        <v>95</v>
      </c>
      <c r="O1037" s="167"/>
    </row>
    <row r="1038" spans="1:15" hidden="1" x14ac:dyDescent="0.2">
      <c r="A1038" s="175"/>
      <c r="B1038" s="177"/>
      <c r="C1038" s="241" t="s">
        <v>208</v>
      </c>
      <c r="D1038" s="242"/>
      <c r="E1038" s="178">
        <v>69.48</v>
      </c>
      <c r="F1038" s="179"/>
      <c r="G1038" s="180"/>
      <c r="M1038" s="176" t="s">
        <v>208</v>
      </c>
      <c r="O1038" s="167"/>
    </row>
    <row r="1039" spans="1:15" hidden="1" x14ac:dyDescent="0.2">
      <c r="A1039" s="175"/>
      <c r="B1039" s="177"/>
      <c r="C1039" s="241" t="s">
        <v>209</v>
      </c>
      <c r="D1039" s="242"/>
      <c r="E1039" s="178">
        <v>2.0099999999999998</v>
      </c>
      <c r="F1039" s="179"/>
      <c r="G1039" s="180"/>
      <c r="M1039" s="176" t="s">
        <v>209</v>
      </c>
      <c r="O1039" s="167"/>
    </row>
    <row r="1040" spans="1:15" hidden="1" x14ac:dyDescent="0.2">
      <c r="A1040" s="175"/>
      <c r="B1040" s="177"/>
      <c r="C1040" s="241" t="s">
        <v>210</v>
      </c>
      <c r="D1040" s="242"/>
      <c r="E1040" s="178">
        <v>-1.7729999999999999</v>
      </c>
      <c r="F1040" s="179"/>
      <c r="G1040" s="180"/>
      <c r="M1040" s="176" t="s">
        <v>210</v>
      </c>
      <c r="O1040" s="167"/>
    </row>
    <row r="1041" spans="1:15" hidden="1" x14ac:dyDescent="0.2">
      <c r="A1041" s="175"/>
      <c r="B1041" s="177"/>
      <c r="C1041" s="241" t="s">
        <v>211</v>
      </c>
      <c r="D1041" s="242"/>
      <c r="E1041" s="178">
        <v>-12.46</v>
      </c>
      <c r="F1041" s="179"/>
      <c r="G1041" s="180"/>
      <c r="M1041" s="176" t="s">
        <v>211</v>
      </c>
      <c r="O1041" s="167"/>
    </row>
    <row r="1042" spans="1:15" hidden="1" x14ac:dyDescent="0.2">
      <c r="A1042" s="175"/>
      <c r="B1042" s="177"/>
      <c r="C1042" s="241" t="s">
        <v>212</v>
      </c>
      <c r="D1042" s="242"/>
      <c r="E1042" s="178">
        <v>4.8</v>
      </c>
      <c r="F1042" s="179"/>
      <c r="G1042" s="180"/>
      <c r="M1042" s="176" t="s">
        <v>212</v>
      </c>
      <c r="O1042" s="167"/>
    </row>
    <row r="1043" spans="1:15" hidden="1" x14ac:dyDescent="0.2">
      <c r="A1043" s="175"/>
      <c r="B1043" s="177"/>
      <c r="C1043" s="243" t="s">
        <v>95</v>
      </c>
      <c r="D1043" s="242"/>
      <c r="E1043" s="201">
        <v>62.057000000000009</v>
      </c>
      <c r="F1043" s="179"/>
      <c r="G1043" s="180"/>
      <c r="M1043" s="176" t="s">
        <v>95</v>
      </c>
      <c r="O1043" s="167"/>
    </row>
    <row r="1044" spans="1:15" hidden="1" x14ac:dyDescent="0.2">
      <c r="A1044" s="175"/>
      <c r="B1044" s="177"/>
      <c r="C1044" s="241" t="s">
        <v>213</v>
      </c>
      <c r="D1044" s="242"/>
      <c r="E1044" s="178">
        <v>118.2</v>
      </c>
      <c r="F1044" s="179"/>
      <c r="G1044" s="180"/>
      <c r="M1044" s="176" t="s">
        <v>213</v>
      </c>
      <c r="O1044" s="167"/>
    </row>
    <row r="1045" spans="1:15" hidden="1" x14ac:dyDescent="0.2">
      <c r="A1045" s="175"/>
      <c r="B1045" s="177"/>
      <c r="C1045" s="241" t="s">
        <v>214</v>
      </c>
      <c r="D1045" s="242"/>
      <c r="E1045" s="178">
        <v>1.1088</v>
      </c>
      <c r="F1045" s="179"/>
      <c r="G1045" s="180"/>
      <c r="M1045" s="176" t="s">
        <v>214</v>
      </c>
      <c r="O1045" s="167"/>
    </row>
    <row r="1046" spans="1:15" hidden="1" x14ac:dyDescent="0.2">
      <c r="A1046" s="175"/>
      <c r="B1046" s="177"/>
      <c r="C1046" s="241" t="s">
        <v>215</v>
      </c>
      <c r="D1046" s="242"/>
      <c r="E1046" s="178">
        <v>-0.216</v>
      </c>
      <c r="F1046" s="179"/>
      <c r="G1046" s="180"/>
      <c r="M1046" s="176" t="s">
        <v>215</v>
      </c>
      <c r="O1046" s="167"/>
    </row>
    <row r="1047" spans="1:15" hidden="1" x14ac:dyDescent="0.2">
      <c r="A1047" s="175"/>
      <c r="B1047" s="177"/>
      <c r="C1047" s="241" t="s">
        <v>216</v>
      </c>
      <c r="D1047" s="242"/>
      <c r="E1047" s="178">
        <v>-19.896999999999998</v>
      </c>
      <c r="F1047" s="179"/>
      <c r="G1047" s="180"/>
      <c r="M1047" s="176" t="s">
        <v>216</v>
      </c>
      <c r="O1047" s="167"/>
    </row>
    <row r="1048" spans="1:15" hidden="1" x14ac:dyDescent="0.2">
      <c r="A1048" s="175"/>
      <c r="B1048" s="177"/>
      <c r="C1048" s="243" t="s">
        <v>95</v>
      </c>
      <c r="D1048" s="242"/>
      <c r="E1048" s="201">
        <v>99.19580000000002</v>
      </c>
      <c r="F1048" s="179"/>
      <c r="G1048" s="180"/>
      <c r="M1048" s="176" t="s">
        <v>95</v>
      </c>
      <c r="O1048" s="167"/>
    </row>
    <row r="1049" spans="1:15" hidden="1" x14ac:dyDescent="0.2">
      <c r="A1049" s="175"/>
      <c r="B1049" s="177"/>
      <c r="C1049" s="241" t="s">
        <v>836</v>
      </c>
      <c r="D1049" s="242"/>
      <c r="E1049" s="178">
        <v>0</v>
      </c>
      <c r="F1049" s="179"/>
      <c r="G1049" s="180"/>
      <c r="M1049" s="176" t="s">
        <v>836</v>
      </c>
      <c r="O1049" s="167"/>
    </row>
    <row r="1050" spans="1:15" hidden="1" x14ac:dyDescent="0.2">
      <c r="A1050" s="175"/>
      <c r="B1050" s="177"/>
      <c r="C1050" s="241" t="s">
        <v>571</v>
      </c>
      <c r="D1050" s="242"/>
      <c r="E1050" s="178">
        <v>44.1477</v>
      </c>
      <c r="F1050" s="179"/>
      <c r="G1050" s="180"/>
      <c r="M1050" s="176" t="s">
        <v>571</v>
      </c>
      <c r="O1050" s="167"/>
    </row>
    <row r="1051" spans="1:15" hidden="1" x14ac:dyDescent="0.2">
      <c r="A1051" s="175"/>
      <c r="B1051" s="177"/>
      <c r="C1051" s="241" t="s">
        <v>129</v>
      </c>
      <c r="D1051" s="242"/>
      <c r="E1051" s="178">
        <v>-0.16200000000000001</v>
      </c>
      <c r="F1051" s="179"/>
      <c r="G1051" s="180"/>
      <c r="M1051" s="176" t="s">
        <v>129</v>
      </c>
      <c r="O1051" s="167"/>
    </row>
    <row r="1052" spans="1:15" hidden="1" x14ac:dyDescent="0.2">
      <c r="A1052" s="175"/>
      <c r="B1052" s="177"/>
      <c r="C1052" s="243" t="s">
        <v>95</v>
      </c>
      <c r="D1052" s="242"/>
      <c r="E1052" s="201">
        <v>43.985700000000001</v>
      </c>
      <c r="F1052" s="179"/>
      <c r="G1052" s="180"/>
      <c r="M1052" s="176" t="s">
        <v>95</v>
      </c>
      <c r="O1052" s="167"/>
    </row>
    <row r="1053" spans="1:15" hidden="1" x14ac:dyDescent="0.2">
      <c r="A1053" s="175"/>
      <c r="B1053" s="177"/>
      <c r="C1053" s="241" t="s">
        <v>130</v>
      </c>
      <c r="D1053" s="242"/>
      <c r="E1053" s="178">
        <v>52.701500000000003</v>
      </c>
      <c r="F1053" s="179"/>
      <c r="G1053" s="180"/>
      <c r="M1053" s="176" t="s">
        <v>130</v>
      </c>
      <c r="O1053" s="167"/>
    </row>
    <row r="1054" spans="1:15" hidden="1" x14ac:dyDescent="0.2">
      <c r="A1054" s="175"/>
      <c r="B1054" s="177"/>
      <c r="C1054" s="241" t="s">
        <v>132</v>
      </c>
      <c r="D1054" s="242"/>
      <c r="E1054" s="178">
        <v>-1.0528</v>
      </c>
      <c r="F1054" s="179"/>
      <c r="G1054" s="180"/>
      <c r="M1054" s="176" t="s">
        <v>132</v>
      </c>
      <c r="O1054" s="167"/>
    </row>
    <row r="1055" spans="1:15" hidden="1" x14ac:dyDescent="0.2">
      <c r="A1055" s="175"/>
      <c r="B1055" s="177"/>
      <c r="C1055" s="243" t="s">
        <v>95</v>
      </c>
      <c r="D1055" s="242"/>
      <c r="E1055" s="201">
        <v>51.648700000000005</v>
      </c>
      <c r="F1055" s="179"/>
      <c r="G1055" s="180"/>
      <c r="M1055" s="176" t="s">
        <v>95</v>
      </c>
      <c r="O1055" s="167"/>
    </row>
    <row r="1056" spans="1:15" hidden="1" x14ac:dyDescent="0.2">
      <c r="A1056" s="175"/>
      <c r="B1056" s="177"/>
      <c r="C1056" s="241" t="s">
        <v>133</v>
      </c>
      <c r="D1056" s="242"/>
      <c r="E1056" s="178">
        <v>29.67</v>
      </c>
      <c r="F1056" s="179"/>
      <c r="G1056" s="180"/>
      <c r="M1056" s="176" t="s">
        <v>133</v>
      </c>
      <c r="O1056" s="167"/>
    </row>
    <row r="1057" spans="1:15" hidden="1" x14ac:dyDescent="0.2">
      <c r="A1057" s="175"/>
      <c r="B1057" s="177"/>
      <c r="C1057" s="241" t="s">
        <v>135</v>
      </c>
      <c r="D1057" s="242"/>
      <c r="E1057" s="178">
        <v>0.33</v>
      </c>
      <c r="F1057" s="179"/>
      <c r="G1057" s="180"/>
      <c r="M1057" s="176" t="s">
        <v>135</v>
      </c>
      <c r="O1057" s="167"/>
    </row>
    <row r="1058" spans="1:15" hidden="1" x14ac:dyDescent="0.2">
      <c r="A1058" s="175"/>
      <c r="B1058" s="177"/>
      <c r="C1058" s="243" t="s">
        <v>95</v>
      </c>
      <c r="D1058" s="242"/>
      <c r="E1058" s="201">
        <v>30</v>
      </c>
      <c r="F1058" s="179"/>
      <c r="G1058" s="180"/>
      <c r="M1058" s="176" t="s">
        <v>95</v>
      </c>
      <c r="O1058" s="167"/>
    </row>
    <row r="1059" spans="1:15" hidden="1" x14ac:dyDescent="0.2">
      <c r="A1059" s="175"/>
      <c r="B1059" s="177"/>
      <c r="C1059" s="241" t="s">
        <v>136</v>
      </c>
      <c r="D1059" s="242"/>
      <c r="E1059" s="178">
        <v>6.9908000000000001</v>
      </c>
      <c r="F1059" s="179"/>
      <c r="G1059" s="180"/>
      <c r="M1059" s="176" t="s">
        <v>136</v>
      </c>
      <c r="O1059" s="167"/>
    </row>
    <row r="1060" spans="1:15" hidden="1" x14ac:dyDescent="0.2">
      <c r="A1060" s="175"/>
      <c r="B1060" s="177"/>
      <c r="C1060" s="243" t="s">
        <v>95</v>
      </c>
      <c r="D1060" s="242"/>
      <c r="E1060" s="201">
        <v>6.9908000000000001</v>
      </c>
      <c r="F1060" s="179"/>
      <c r="G1060" s="180"/>
      <c r="M1060" s="176" t="s">
        <v>95</v>
      </c>
      <c r="O1060" s="167"/>
    </row>
    <row r="1061" spans="1:15" hidden="1" x14ac:dyDescent="0.2">
      <c r="A1061" s="175"/>
      <c r="B1061" s="177"/>
      <c r="C1061" s="241" t="s">
        <v>137</v>
      </c>
      <c r="D1061" s="242"/>
      <c r="E1061" s="178">
        <v>14.2425</v>
      </c>
      <c r="F1061" s="179"/>
      <c r="G1061" s="180"/>
      <c r="M1061" s="176" t="s">
        <v>137</v>
      </c>
      <c r="O1061" s="167"/>
    </row>
    <row r="1062" spans="1:15" hidden="1" x14ac:dyDescent="0.2">
      <c r="A1062" s="175"/>
      <c r="B1062" s="177"/>
      <c r="C1062" s="243" t="s">
        <v>95</v>
      </c>
      <c r="D1062" s="242"/>
      <c r="E1062" s="201">
        <v>14.2425</v>
      </c>
      <c r="F1062" s="179"/>
      <c r="G1062" s="180"/>
      <c r="M1062" s="176" t="s">
        <v>95</v>
      </c>
      <c r="O1062" s="167"/>
    </row>
    <row r="1063" spans="1:15" hidden="1" x14ac:dyDescent="0.2">
      <c r="A1063" s="175"/>
      <c r="B1063" s="177"/>
      <c r="C1063" s="241" t="s">
        <v>138</v>
      </c>
      <c r="D1063" s="242"/>
      <c r="E1063" s="178">
        <v>30.585699999999999</v>
      </c>
      <c r="F1063" s="179"/>
      <c r="G1063" s="180"/>
      <c r="M1063" s="176" t="s">
        <v>138</v>
      </c>
      <c r="O1063" s="167"/>
    </row>
    <row r="1064" spans="1:15" hidden="1" x14ac:dyDescent="0.2">
      <c r="A1064" s="175"/>
      <c r="B1064" s="177"/>
      <c r="C1064" s="243" t="s">
        <v>95</v>
      </c>
      <c r="D1064" s="242"/>
      <c r="E1064" s="201">
        <v>30.585699999999999</v>
      </c>
      <c r="F1064" s="179"/>
      <c r="G1064" s="180"/>
      <c r="M1064" s="176" t="s">
        <v>95</v>
      </c>
      <c r="O1064" s="167"/>
    </row>
    <row r="1065" spans="1:15" hidden="1" x14ac:dyDescent="0.2">
      <c r="A1065" s="175"/>
      <c r="B1065" s="177"/>
      <c r="C1065" s="241" t="s">
        <v>140</v>
      </c>
      <c r="D1065" s="242"/>
      <c r="E1065" s="178">
        <v>52.582500000000003</v>
      </c>
      <c r="F1065" s="179"/>
      <c r="G1065" s="180"/>
      <c r="M1065" s="176" t="s">
        <v>140</v>
      </c>
      <c r="O1065" s="167"/>
    </row>
    <row r="1066" spans="1:15" hidden="1" x14ac:dyDescent="0.2">
      <c r="A1066" s="175"/>
      <c r="B1066" s="177"/>
      <c r="C1066" s="241" t="s">
        <v>142</v>
      </c>
      <c r="D1066" s="242"/>
      <c r="E1066" s="178">
        <v>-0.13500000000000001</v>
      </c>
      <c r="F1066" s="179"/>
      <c r="G1066" s="180"/>
      <c r="M1066" s="176" t="s">
        <v>142</v>
      </c>
      <c r="O1066" s="167"/>
    </row>
    <row r="1067" spans="1:15" hidden="1" x14ac:dyDescent="0.2">
      <c r="A1067" s="175"/>
      <c r="B1067" s="177"/>
      <c r="C1067" s="243" t="s">
        <v>95</v>
      </c>
      <c r="D1067" s="242"/>
      <c r="E1067" s="201">
        <v>52.447500000000005</v>
      </c>
      <c r="F1067" s="179"/>
      <c r="G1067" s="180"/>
      <c r="M1067" s="176" t="s">
        <v>95</v>
      </c>
      <c r="O1067" s="167"/>
    </row>
    <row r="1068" spans="1:15" hidden="1" x14ac:dyDescent="0.2">
      <c r="A1068" s="175"/>
      <c r="B1068" s="177"/>
      <c r="C1068" s="241" t="s">
        <v>143</v>
      </c>
      <c r="D1068" s="242"/>
      <c r="E1068" s="178">
        <v>43.672499999999999</v>
      </c>
      <c r="F1068" s="179"/>
      <c r="G1068" s="180"/>
      <c r="M1068" s="176" t="s">
        <v>143</v>
      </c>
      <c r="O1068" s="167"/>
    </row>
    <row r="1069" spans="1:15" hidden="1" x14ac:dyDescent="0.2">
      <c r="A1069" s="175"/>
      <c r="B1069" s="177"/>
      <c r="C1069" s="241" t="s">
        <v>144</v>
      </c>
      <c r="D1069" s="242"/>
      <c r="E1069" s="178">
        <v>0.27</v>
      </c>
      <c r="F1069" s="179"/>
      <c r="G1069" s="180"/>
      <c r="M1069" s="176" t="s">
        <v>144</v>
      </c>
      <c r="O1069" s="167"/>
    </row>
    <row r="1070" spans="1:15" hidden="1" x14ac:dyDescent="0.2">
      <c r="A1070" s="175"/>
      <c r="B1070" s="177"/>
      <c r="C1070" s="241" t="s">
        <v>145</v>
      </c>
      <c r="D1070" s="242"/>
      <c r="E1070" s="178">
        <v>-0.52200000000000002</v>
      </c>
      <c r="F1070" s="179"/>
      <c r="G1070" s="180"/>
      <c r="M1070" s="176" t="s">
        <v>145</v>
      </c>
      <c r="O1070" s="167"/>
    </row>
    <row r="1071" spans="1:15" hidden="1" x14ac:dyDescent="0.2">
      <c r="A1071" s="175"/>
      <c r="B1071" s="177"/>
      <c r="C1071" s="243" t="s">
        <v>95</v>
      </c>
      <c r="D1071" s="242"/>
      <c r="E1071" s="201">
        <v>43.420500000000004</v>
      </c>
      <c r="F1071" s="179"/>
      <c r="G1071" s="180"/>
      <c r="M1071" s="176" t="s">
        <v>95</v>
      </c>
      <c r="O1071" s="167"/>
    </row>
    <row r="1072" spans="1:15" ht="22.5" hidden="1" x14ac:dyDescent="0.2">
      <c r="A1072" s="175"/>
      <c r="B1072" s="177"/>
      <c r="C1072" s="241" t="s">
        <v>146</v>
      </c>
      <c r="D1072" s="242"/>
      <c r="E1072" s="178">
        <v>63.517400000000002</v>
      </c>
      <c r="F1072" s="179"/>
      <c r="G1072" s="180"/>
      <c r="M1072" s="176" t="s">
        <v>146</v>
      </c>
      <c r="O1072" s="167"/>
    </row>
    <row r="1073" spans="1:15" hidden="1" x14ac:dyDescent="0.2">
      <c r="A1073" s="175"/>
      <c r="B1073" s="177"/>
      <c r="C1073" s="241" t="s">
        <v>147</v>
      </c>
      <c r="D1073" s="242"/>
      <c r="E1073" s="178">
        <v>0.8</v>
      </c>
      <c r="F1073" s="179"/>
      <c r="G1073" s="180"/>
      <c r="M1073" s="176" t="s">
        <v>147</v>
      </c>
      <c r="O1073" s="167"/>
    </row>
    <row r="1074" spans="1:15" hidden="1" x14ac:dyDescent="0.2">
      <c r="A1074" s="175"/>
      <c r="B1074" s="177"/>
      <c r="C1074" s="241" t="s">
        <v>148</v>
      </c>
      <c r="D1074" s="242"/>
      <c r="E1074" s="178">
        <v>-6.7500000000000004E-2</v>
      </c>
      <c r="F1074" s="179"/>
      <c r="G1074" s="180"/>
      <c r="M1074" s="176" t="s">
        <v>148</v>
      </c>
      <c r="O1074" s="167"/>
    </row>
    <row r="1075" spans="1:15" hidden="1" x14ac:dyDescent="0.2">
      <c r="A1075" s="175"/>
      <c r="B1075" s="177"/>
      <c r="C1075" s="241" t="s">
        <v>149</v>
      </c>
      <c r="D1075" s="242"/>
      <c r="E1075" s="178">
        <v>0.27</v>
      </c>
      <c r="F1075" s="179"/>
      <c r="G1075" s="180"/>
      <c r="M1075" s="176" t="s">
        <v>149</v>
      </c>
      <c r="O1075" s="167"/>
    </row>
    <row r="1076" spans="1:15" hidden="1" x14ac:dyDescent="0.2">
      <c r="A1076" s="175"/>
      <c r="B1076" s="177"/>
      <c r="C1076" s="243" t="s">
        <v>95</v>
      </c>
      <c r="D1076" s="242"/>
      <c r="E1076" s="201">
        <v>64.519900000000007</v>
      </c>
      <c r="F1076" s="179"/>
      <c r="G1076" s="180"/>
      <c r="M1076" s="176" t="s">
        <v>95</v>
      </c>
      <c r="O1076" s="167"/>
    </row>
    <row r="1077" spans="1:15" ht="22.5" hidden="1" x14ac:dyDescent="0.2">
      <c r="A1077" s="175"/>
      <c r="B1077" s="177"/>
      <c r="C1077" s="241" t="s">
        <v>150</v>
      </c>
      <c r="D1077" s="242"/>
      <c r="E1077" s="178">
        <v>285.04039999999998</v>
      </c>
      <c r="F1077" s="179"/>
      <c r="G1077" s="180"/>
      <c r="M1077" s="176" t="s">
        <v>150</v>
      </c>
      <c r="O1077" s="167"/>
    </row>
    <row r="1078" spans="1:15" hidden="1" x14ac:dyDescent="0.2">
      <c r="A1078" s="175"/>
      <c r="B1078" s="177"/>
      <c r="C1078" s="241" t="s">
        <v>151</v>
      </c>
      <c r="D1078" s="242"/>
      <c r="E1078" s="178">
        <v>3.8250000000000002</v>
      </c>
      <c r="F1078" s="179"/>
      <c r="G1078" s="180"/>
      <c r="M1078" s="176" t="s">
        <v>151</v>
      </c>
      <c r="O1078" s="167"/>
    </row>
    <row r="1079" spans="1:15" hidden="1" x14ac:dyDescent="0.2">
      <c r="A1079" s="175"/>
      <c r="B1079" s="177"/>
      <c r="C1079" s="241" t="s">
        <v>152</v>
      </c>
      <c r="D1079" s="242"/>
      <c r="E1079" s="178">
        <v>-1.7519</v>
      </c>
      <c r="F1079" s="179"/>
      <c r="G1079" s="180"/>
      <c r="M1079" s="176" t="s">
        <v>152</v>
      </c>
      <c r="O1079" s="167"/>
    </row>
    <row r="1080" spans="1:15" hidden="1" x14ac:dyDescent="0.2">
      <c r="A1080" s="175"/>
      <c r="B1080" s="177"/>
      <c r="C1080" s="241" t="s">
        <v>153</v>
      </c>
      <c r="D1080" s="242"/>
      <c r="E1080" s="178">
        <v>-3.6966000000000001</v>
      </c>
      <c r="F1080" s="179"/>
      <c r="G1080" s="180"/>
      <c r="M1080" s="176" t="s">
        <v>153</v>
      </c>
      <c r="O1080" s="167"/>
    </row>
    <row r="1081" spans="1:15" hidden="1" x14ac:dyDescent="0.2">
      <c r="A1081" s="175"/>
      <c r="B1081" s="177"/>
      <c r="C1081" s="243" t="s">
        <v>95</v>
      </c>
      <c r="D1081" s="242"/>
      <c r="E1081" s="201">
        <v>283.4169</v>
      </c>
      <c r="F1081" s="179"/>
      <c r="G1081" s="180"/>
      <c r="M1081" s="176" t="s">
        <v>95</v>
      </c>
      <c r="O1081" s="167"/>
    </row>
    <row r="1082" spans="1:15" hidden="1" x14ac:dyDescent="0.2">
      <c r="A1082" s="175"/>
      <c r="B1082" s="177"/>
      <c r="C1082" s="241" t="s">
        <v>154</v>
      </c>
      <c r="D1082" s="242"/>
      <c r="E1082" s="178">
        <v>33.509700000000002</v>
      </c>
      <c r="F1082" s="179"/>
      <c r="G1082" s="180"/>
      <c r="M1082" s="176" t="s">
        <v>154</v>
      </c>
      <c r="O1082" s="167"/>
    </row>
    <row r="1083" spans="1:15" hidden="1" x14ac:dyDescent="0.2">
      <c r="A1083" s="175"/>
      <c r="B1083" s="177"/>
      <c r="C1083" s="241" t="s">
        <v>155</v>
      </c>
      <c r="D1083" s="242"/>
      <c r="E1083" s="178">
        <v>0.80249999999999999</v>
      </c>
      <c r="F1083" s="179"/>
      <c r="G1083" s="180"/>
      <c r="M1083" s="176" t="s">
        <v>155</v>
      </c>
      <c r="O1083" s="167"/>
    </row>
    <row r="1084" spans="1:15" hidden="1" x14ac:dyDescent="0.2">
      <c r="A1084" s="175"/>
      <c r="B1084" s="177"/>
      <c r="C1084" s="241" t="s">
        <v>156</v>
      </c>
      <c r="D1084" s="242"/>
      <c r="E1084" s="178">
        <v>-7.8200000000000006E-2</v>
      </c>
      <c r="F1084" s="179"/>
      <c r="G1084" s="180"/>
      <c r="M1084" s="176" t="s">
        <v>156</v>
      </c>
      <c r="O1084" s="167"/>
    </row>
    <row r="1085" spans="1:15" hidden="1" x14ac:dyDescent="0.2">
      <c r="A1085" s="175"/>
      <c r="B1085" s="177"/>
      <c r="C1085" s="243" t="s">
        <v>95</v>
      </c>
      <c r="D1085" s="242"/>
      <c r="E1085" s="201">
        <v>34.234000000000002</v>
      </c>
      <c r="F1085" s="179"/>
      <c r="G1085" s="180"/>
      <c r="M1085" s="176" t="s">
        <v>95</v>
      </c>
      <c r="O1085" s="167"/>
    </row>
    <row r="1086" spans="1:15" hidden="1" x14ac:dyDescent="0.2">
      <c r="A1086" s="175"/>
      <c r="B1086" s="177"/>
      <c r="C1086" s="241" t="s">
        <v>157</v>
      </c>
      <c r="D1086" s="242"/>
      <c r="E1086" s="178">
        <v>25.174800000000001</v>
      </c>
      <c r="F1086" s="179"/>
      <c r="G1086" s="180"/>
      <c r="M1086" s="176" t="s">
        <v>157</v>
      </c>
      <c r="O1086" s="167"/>
    </row>
    <row r="1087" spans="1:15" hidden="1" x14ac:dyDescent="0.2">
      <c r="A1087" s="175"/>
      <c r="B1087" s="177"/>
      <c r="C1087" s="241" t="s">
        <v>158</v>
      </c>
      <c r="D1087" s="242"/>
      <c r="E1087" s="178">
        <v>0.4</v>
      </c>
      <c r="F1087" s="179"/>
      <c r="G1087" s="180"/>
      <c r="M1087" s="176" t="s">
        <v>158</v>
      </c>
      <c r="O1087" s="167"/>
    </row>
    <row r="1088" spans="1:15" hidden="1" x14ac:dyDescent="0.2">
      <c r="A1088" s="175"/>
      <c r="B1088" s="177"/>
      <c r="C1088" s="241" t="s">
        <v>159</v>
      </c>
      <c r="D1088" s="242"/>
      <c r="E1088" s="178">
        <v>-0.24</v>
      </c>
      <c r="F1088" s="179"/>
      <c r="G1088" s="180"/>
      <c r="M1088" s="176" t="s">
        <v>159</v>
      </c>
      <c r="O1088" s="167"/>
    </row>
    <row r="1089" spans="1:104" hidden="1" x14ac:dyDescent="0.2">
      <c r="A1089" s="175"/>
      <c r="B1089" s="177"/>
      <c r="C1089" s="243" t="s">
        <v>95</v>
      </c>
      <c r="D1089" s="242"/>
      <c r="E1089" s="201">
        <v>25.334800000000001</v>
      </c>
      <c r="F1089" s="179"/>
      <c r="G1089" s="180"/>
      <c r="M1089" s="176" t="s">
        <v>95</v>
      </c>
      <c r="O1089" s="167"/>
    </row>
    <row r="1090" spans="1:104" hidden="1" x14ac:dyDescent="0.2">
      <c r="A1090" s="175"/>
      <c r="B1090" s="177"/>
      <c r="C1090" s="241" t="s">
        <v>837</v>
      </c>
      <c r="D1090" s="242"/>
      <c r="E1090" s="178">
        <v>-301.7355</v>
      </c>
      <c r="F1090" s="179"/>
      <c r="G1090" s="180"/>
      <c r="M1090" s="176" t="s">
        <v>837</v>
      </c>
      <c r="O1090" s="167"/>
    </row>
    <row r="1091" spans="1:104" hidden="1" x14ac:dyDescent="0.2">
      <c r="A1091" s="175"/>
      <c r="B1091" s="177"/>
      <c r="C1091" s="241" t="s">
        <v>409</v>
      </c>
      <c r="D1091" s="242"/>
      <c r="E1091" s="178">
        <v>0</v>
      </c>
      <c r="F1091" s="179"/>
      <c r="G1091" s="180"/>
      <c r="M1091" s="176" t="s">
        <v>409</v>
      </c>
      <c r="O1091" s="167"/>
    </row>
    <row r="1092" spans="1:104" hidden="1" x14ac:dyDescent="0.2">
      <c r="A1092" s="175"/>
      <c r="B1092" s="177"/>
      <c r="C1092" s="241" t="s">
        <v>350</v>
      </c>
      <c r="D1092" s="242"/>
      <c r="E1092" s="178">
        <v>34.566400000000002</v>
      </c>
      <c r="F1092" s="179"/>
      <c r="G1092" s="180"/>
      <c r="M1092" s="176" t="s">
        <v>350</v>
      </c>
      <c r="O1092" s="167"/>
    </row>
    <row r="1093" spans="1:104" hidden="1" x14ac:dyDescent="0.2">
      <c r="A1093" s="175"/>
      <c r="B1093" s="177"/>
      <c r="C1093" s="241" t="s">
        <v>351</v>
      </c>
      <c r="D1093" s="242"/>
      <c r="E1093" s="178">
        <v>-1.83</v>
      </c>
      <c r="F1093" s="179"/>
      <c r="G1093" s="180"/>
      <c r="M1093" s="176" t="s">
        <v>351</v>
      </c>
      <c r="O1093" s="167"/>
    </row>
    <row r="1094" spans="1:104" hidden="1" x14ac:dyDescent="0.2">
      <c r="A1094" s="175"/>
      <c r="B1094" s="177"/>
      <c r="C1094" s="241" t="s">
        <v>838</v>
      </c>
      <c r="D1094" s="242"/>
      <c r="E1094" s="178">
        <v>15.785</v>
      </c>
      <c r="F1094" s="179"/>
      <c r="G1094" s="180"/>
      <c r="M1094" s="176" t="s">
        <v>838</v>
      </c>
      <c r="O1094" s="167"/>
    </row>
    <row r="1095" spans="1:104" x14ac:dyDescent="0.2">
      <c r="A1095" s="168">
        <v>142</v>
      </c>
      <c r="B1095" s="169" t="s">
        <v>839</v>
      </c>
      <c r="C1095" s="170" t="s">
        <v>840</v>
      </c>
      <c r="D1095" s="171" t="s">
        <v>91</v>
      </c>
      <c r="E1095" s="172">
        <f>1.3*1480.4879</f>
        <v>1924.6342700000002</v>
      </c>
      <c r="F1095" s="172"/>
      <c r="G1095" s="173">
        <f>E1095*F1095</f>
        <v>0</v>
      </c>
      <c r="O1095" s="167">
        <v>2</v>
      </c>
      <c r="AA1095" s="143">
        <v>1</v>
      </c>
      <c r="AB1095" s="143">
        <v>7</v>
      </c>
      <c r="AC1095" s="143">
        <v>7</v>
      </c>
      <c r="AZ1095" s="143">
        <v>2</v>
      </c>
      <c r="BA1095" s="143">
        <f>IF(AZ1095=1,G1095,0)</f>
        <v>0</v>
      </c>
      <c r="BB1095" s="143">
        <f>IF(AZ1095=2,G1095,0)</f>
        <v>0</v>
      </c>
      <c r="BC1095" s="143">
        <f>IF(AZ1095=3,G1095,0)</f>
        <v>0</v>
      </c>
      <c r="BD1095" s="143">
        <f>IF(AZ1095=4,G1095,0)</f>
        <v>0</v>
      </c>
      <c r="BE1095" s="143">
        <f>IF(AZ1095=5,G1095,0)</f>
        <v>0</v>
      </c>
      <c r="CA1095" s="174">
        <v>1</v>
      </c>
      <c r="CB1095" s="174">
        <v>7</v>
      </c>
      <c r="CZ1095" s="143">
        <v>0</v>
      </c>
    </row>
    <row r="1096" spans="1:104" hidden="1" x14ac:dyDescent="0.2">
      <c r="A1096" s="175"/>
      <c r="B1096" s="177"/>
      <c r="C1096" s="241" t="s">
        <v>835</v>
      </c>
      <c r="D1096" s="242"/>
      <c r="E1096" s="178">
        <v>0</v>
      </c>
      <c r="F1096" s="179"/>
      <c r="G1096" s="180"/>
      <c r="M1096" s="176" t="s">
        <v>835</v>
      </c>
      <c r="O1096" s="167"/>
    </row>
    <row r="1097" spans="1:104" hidden="1" x14ac:dyDescent="0.2">
      <c r="A1097" s="175"/>
      <c r="B1097" s="177"/>
      <c r="C1097" s="241" t="s">
        <v>368</v>
      </c>
      <c r="D1097" s="242"/>
      <c r="E1097" s="178">
        <v>1068.6600000000001</v>
      </c>
      <c r="F1097" s="179"/>
      <c r="G1097" s="180"/>
      <c r="M1097" s="176" t="s">
        <v>368</v>
      </c>
      <c r="O1097" s="167"/>
    </row>
    <row r="1098" spans="1:104" hidden="1" x14ac:dyDescent="0.2">
      <c r="A1098" s="175"/>
      <c r="B1098" s="177"/>
      <c r="C1098" s="241" t="s">
        <v>836</v>
      </c>
      <c r="D1098" s="242"/>
      <c r="E1098" s="178">
        <v>0</v>
      </c>
      <c r="F1098" s="179"/>
      <c r="G1098" s="180"/>
      <c r="M1098" s="176" t="s">
        <v>836</v>
      </c>
      <c r="O1098" s="167"/>
    </row>
    <row r="1099" spans="1:104" hidden="1" x14ac:dyDescent="0.2">
      <c r="A1099" s="175"/>
      <c r="B1099" s="177"/>
      <c r="C1099" s="241" t="s">
        <v>841</v>
      </c>
      <c r="D1099" s="242"/>
      <c r="E1099" s="178">
        <v>680.827</v>
      </c>
      <c r="F1099" s="179"/>
      <c r="G1099" s="180"/>
      <c r="M1099" s="176" t="s">
        <v>841</v>
      </c>
      <c r="O1099" s="167"/>
    </row>
    <row r="1100" spans="1:104" hidden="1" x14ac:dyDescent="0.2">
      <c r="A1100" s="175"/>
      <c r="B1100" s="177"/>
      <c r="C1100" s="241" t="s">
        <v>837</v>
      </c>
      <c r="D1100" s="242"/>
      <c r="E1100" s="178">
        <v>-301.7355</v>
      </c>
      <c r="F1100" s="179"/>
      <c r="G1100" s="180"/>
      <c r="M1100" s="176" t="s">
        <v>837</v>
      </c>
      <c r="O1100" s="167"/>
    </row>
    <row r="1101" spans="1:104" hidden="1" x14ac:dyDescent="0.2">
      <c r="A1101" s="175"/>
      <c r="B1101" s="177"/>
      <c r="C1101" s="241" t="s">
        <v>350</v>
      </c>
      <c r="D1101" s="242"/>
      <c r="E1101" s="178">
        <v>34.566400000000002</v>
      </c>
      <c r="F1101" s="179"/>
      <c r="G1101" s="180"/>
      <c r="M1101" s="176" t="s">
        <v>350</v>
      </c>
      <c r="O1101" s="167"/>
    </row>
    <row r="1102" spans="1:104" hidden="1" x14ac:dyDescent="0.2">
      <c r="A1102" s="175"/>
      <c r="B1102" s="177"/>
      <c r="C1102" s="241" t="s">
        <v>351</v>
      </c>
      <c r="D1102" s="242"/>
      <c r="E1102" s="178">
        <v>-1.83</v>
      </c>
      <c r="F1102" s="179"/>
      <c r="G1102" s="180"/>
      <c r="M1102" s="176" t="s">
        <v>351</v>
      </c>
      <c r="O1102" s="167"/>
    </row>
    <row r="1103" spans="1:104" x14ac:dyDescent="0.2">
      <c r="A1103" s="181"/>
      <c r="B1103" s="182" t="s">
        <v>75</v>
      </c>
      <c r="C1103" s="183" t="str">
        <f>CONCATENATE(B975," ",C975)</f>
        <v>784 Malby</v>
      </c>
      <c r="D1103" s="184"/>
      <c r="E1103" s="185"/>
      <c r="F1103" s="186"/>
      <c r="G1103" s="187">
        <f>SUM(G975:G1102)</f>
        <v>0</v>
      </c>
      <c r="O1103" s="167">
        <v>4</v>
      </c>
      <c r="BA1103" s="188">
        <f>SUM(BA975:BA1102)</f>
        <v>0</v>
      </c>
      <c r="BB1103" s="188">
        <f>SUM(BB975:BB1102)</f>
        <v>0</v>
      </c>
      <c r="BC1103" s="188">
        <f>SUM(BC975:BC1102)</f>
        <v>0</v>
      </c>
      <c r="BD1103" s="188">
        <f>SUM(BD975:BD1102)</f>
        <v>0</v>
      </c>
      <c r="BE1103" s="188">
        <f>SUM(BE975:BE1102)</f>
        <v>0</v>
      </c>
    </row>
    <row r="1104" spans="1:104" x14ac:dyDescent="0.2">
      <c r="A1104" s="160" t="s">
        <v>72</v>
      </c>
      <c r="B1104" s="161" t="s">
        <v>842</v>
      </c>
      <c r="C1104" s="162" t="s">
        <v>843</v>
      </c>
      <c r="D1104" s="163"/>
      <c r="E1104" s="164"/>
      <c r="F1104" s="164"/>
      <c r="G1104" s="165"/>
      <c r="H1104" s="166"/>
      <c r="I1104" s="166"/>
      <c r="O1104" s="167">
        <v>1</v>
      </c>
    </row>
    <row r="1105" spans="1:104" x14ac:dyDescent="0.2">
      <c r="A1105" s="168">
        <v>143</v>
      </c>
      <c r="B1105" s="169" t="s">
        <v>844</v>
      </c>
      <c r="C1105" s="170" t="s">
        <v>884</v>
      </c>
      <c r="D1105" s="171" t="s">
        <v>442</v>
      </c>
      <c r="E1105" s="172">
        <v>0</v>
      </c>
      <c r="F1105" s="172">
        <v>0</v>
      </c>
      <c r="G1105" s="173">
        <f>E1105*F1105</f>
        <v>0</v>
      </c>
      <c r="O1105" s="167">
        <v>2</v>
      </c>
      <c r="AA1105" s="143">
        <v>12</v>
      </c>
      <c r="AB1105" s="143">
        <v>1</v>
      </c>
      <c r="AC1105" s="143">
        <v>177</v>
      </c>
      <c r="AZ1105" s="143">
        <v>2</v>
      </c>
      <c r="BA1105" s="143">
        <f>IF(AZ1105=1,G1105,0)</f>
        <v>0</v>
      </c>
      <c r="BB1105" s="143">
        <f>IF(AZ1105=2,G1105,0)</f>
        <v>0</v>
      </c>
      <c r="BC1105" s="143">
        <f>IF(AZ1105=3,G1105,0)</f>
        <v>0</v>
      </c>
      <c r="BD1105" s="143">
        <f>IF(AZ1105=4,G1105,0)</f>
        <v>0</v>
      </c>
      <c r="BE1105" s="143">
        <f>IF(AZ1105=5,G1105,0)</f>
        <v>0</v>
      </c>
      <c r="CA1105" s="174">
        <v>12</v>
      </c>
      <c r="CB1105" s="174">
        <v>1</v>
      </c>
      <c r="CZ1105" s="143">
        <v>0</v>
      </c>
    </row>
    <row r="1106" spans="1:104" x14ac:dyDescent="0.2">
      <c r="A1106" s="181"/>
      <c r="B1106" s="182" t="s">
        <v>75</v>
      </c>
      <c r="C1106" s="183" t="str">
        <f>CONCATENATE(B1104," ",C1104)</f>
        <v>799 Interiér</v>
      </c>
      <c r="D1106" s="184"/>
      <c r="E1106" s="185"/>
      <c r="F1106" s="186"/>
      <c r="G1106" s="187">
        <f>SUM(G1104:G1105)</f>
        <v>0</v>
      </c>
      <c r="O1106" s="167">
        <v>4</v>
      </c>
      <c r="BA1106" s="188">
        <f>SUM(BA1104:BA1105)</f>
        <v>0</v>
      </c>
      <c r="BB1106" s="188">
        <f>SUM(BB1104:BB1105)</f>
        <v>0</v>
      </c>
      <c r="BC1106" s="188">
        <f>SUM(BC1104:BC1105)</f>
        <v>0</v>
      </c>
      <c r="BD1106" s="188">
        <f>SUM(BD1104:BD1105)</f>
        <v>0</v>
      </c>
      <c r="BE1106" s="188">
        <f>SUM(BE1104:BE1105)</f>
        <v>0</v>
      </c>
    </row>
    <row r="1107" spans="1:104" x14ac:dyDescent="0.2">
      <c r="A1107" s="160" t="s">
        <v>72</v>
      </c>
      <c r="B1107" s="161" t="s">
        <v>845</v>
      </c>
      <c r="C1107" s="162" t="s">
        <v>846</v>
      </c>
      <c r="D1107" s="163"/>
      <c r="E1107" s="164"/>
      <c r="F1107" s="164"/>
      <c r="G1107" s="165"/>
      <c r="H1107" s="166"/>
      <c r="I1107" s="166"/>
      <c r="O1107" s="167">
        <v>1</v>
      </c>
    </row>
    <row r="1108" spans="1:104" x14ac:dyDescent="0.2">
      <c r="A1108" s="168">
        <v>144</v>
      </c>
      <c r="B1108" s="169" t="s">
        <v>845</v>
      </c>
      <c r="C1108" s="170" t="s">
        <v>847</v>
      </c>
      <c r="D1108" s="171" t="s">
        <v>442</v>
      </c>
      <c r="E1108" s="172">
        <v>1</v>
      </c>
      <c r="F1108" s="172">
        <v>0</v>
      </c>
      <c r="G1108" s="173">
        <f>E1108*F1108</f>
        <v>0</v>
      </c>
      <c r="O1108" s="167">
        <v>2</v>
      </c>
      <c r="AA1108" s="143">
        <v>12</v>
      </c>
      <c r="AB1108" s="143">
        <v>0</v>
      </c>
      <c r="AC1108" s="143">
        <v>173</v>
      </c>
      <c r="AZ1108" s="143">
        <v>4</v>
      </c>
      <c r="BA1108" s="143">
        <f>IF(AZ1108=1,G1108,0)</f>
        <v>0</v>
      </c>
      <c r="BB1108" s="143">
        <f>IF(AZ1108=2,G1108,0)</f>
        <v>0</v>
      </c>
      <c r="BC1108" s="143">
        <f>IF(AZ1108=3,G1108,0)</f>
        <v>0</v>
      </c>
      <c r="BD1108" s="143">
        <f>IF(AZ1108=4,G1108,0)</f>
        <v>0</v>
      </c>
      <c r="BE1108" s="143">
        <f>IF(AZ1108=5,G1108,0)</f>
        <v>0</v>
      </c>
      <c r="CA1108" s="174">
        <v>12</v>
      </c>
      <c r="CB1108" s="174">
        <v>0</v>
      </c>
      <c r="CZ1108" s="143">
        <v>0</v>
      </c>
    </row>
    <row r="1109" spans="1:104" x14ac:dyDescent="0.2">
      <c r="A1109" s="181"/>
      <c r="B1109" s="182" t="s">
        <v>75</v>
      </c>
      <c r="C1109" s="183" t="str">
        <f>CONCATENATE(B1107," ",C1107)</f>
        <v>M21 Elektromontáže</v>
      </c>
      <c r="D1109" s="184"/>
      <c r="E1109" s="185"/>
      <c r="F1109" s="186"/>
      <c r="G1109" s="187">
        <f>SUM(G1107:G1108)</f>
        <v>0</v>
      </c>
      <c r="O1109" s="167">
        <v>4</v>
      </c>
      <c r="BA1109" s="188">
        <f>SUM(BA1107:BA1108)</f>
        <v>0</v>
      </c>
      <c r="BB1109" s="188">
        <f>SUM(BB1107:BB1108)</f>
        <v>0</v>
      </c>
      <c r="BC1109" s="188">
        <f>SUM(BC1107:BC1108)</f>
        <v>0</v>
      </c>
      <c r="BD1109" s="188">
        <f>SUM(BD1107:BD1108)</f>
        <v>0</v>
      </c>
      <c r="BE1109" s="188">
        <f>SUM(BE1107:BE1108)</f>
        <v>0</v>
      </c>
    </row>
    <row r="1110" spans="1:104" x14ac:dyDescent="0.2">
      <c r="A1110" s="160" t="s">
        <v>72</v>
      </c>
      <c r="B1110" s="161" t="s">
        <v>848</v>
      </c>
      <c r="C1110" s="162" t="s">
        <v>849</v>
      </c>
      <c r="D1110" s="163"/>
      <c r="E1110" s="164"/>
      <c r="F1110" s="164"/>
      <c r="G1110" s="165"/>
      <c r="H1110" s="166"/>
      <c r="I1110" s="166"/>
      <c r="O1110" s="167">
        <v>1</v>
      </c>
    </row>
    <row r="1111" spans="1:104" x14ac:dyDescent="0.2">
      <c r="A1111" s="168">
        <v>145</v>
      </c>
      <c r="B1111" s="169" t="s">
        <v>848</v>
      </c>
      <c r="C1111" s="170" t="s">
        <v>850</v>
      </c>
      <c r="D1111" s="171" t="s">
        <v>442</v>
      </c>
      <c r="E1111" s="172">
        <v>1</v>
      </c>
      <c r="F1111" s="172">
        <v>0</v>
      </c>
      <c r="G1111" s="173">
        <f>E1111*F1111</f>
        <v>0</v>
      </c>
      <c r="O1111" s="167">
        <v>2</v>
      </c>
      <c r="AA1111" s="143">
        <v>12</v>
      </c>
      <c r="AB1111" s="143">
        <v>0</v>
      </c>
      <c r="AC1111" s="143">
        <v>174</v>
      </c>
      <c r="AZ1111" s="143">
        <v>4</v>
      </c>
      <c r="BA1111" s="143">
        <f>IF(AZ1111=1,G1111,0)</f>
        <v>0</v>
      </c>
      <c r="BB1111" s="143">
        <f>IF(AZ1111=2,G1111,0)</f>
        <v>0</v>
      </c>
      <c r="BC1111" s="143">
        <f>IF(AZ1111=3,G1111,0)</f>
        <v>0</v>
      </c>
      <c r="BD1111" s="143">
        <f>IF(AZ1111=4,G1111,0)</f>
        <v>0</v>
      </c>
      <c r="BE1111" s="143">
        <f>IF(AZ1111=5,G1111,0)</f>
        <v>0</v>
      </c>
      <c r="CA1111" s="174">
        <v>12</v>
      </c>
      <c r="CB1111" s="174">
        <v>0</v>
      </c>
      <c r="CZ1111" s="143">
        <v>0</v>
      </c>
    </row>
    <row r="1112" spans="1:104" x14ac:dyDescent="0.2">
      <c r="A1112" s="181"/>
      <c r="B1112" s="182" t="s">
        <v>75</v>
      </c>
      <c r="C1112" s="183" t="str">
        <f>CONCATENATE(B1110," ",C1110)</f>
        <v>M22 Montáž sdělovací a zabezp. techniky</v>
      </c>
      <c r="D1112" s="184"/>
      <c r="E1112" s="185"/>
      <c r="F1112" s="186"/>
      <c r="G1112" s="187">
        <f>SUM(G1110:G1111)</f>
        <v>0</v>
      </c>
      <c r="O1112" s="167">
        <v>4</v>
      </c>
      <c r="BA1112" s="188">
        <f>SUM(BA1110:BA1111)</f>
        <v>0</v>
      </c>
      <c r="BB1112" s="188">
        <f>SUM(BB1110:BB1111)</f>
        <v>0</v>
      </c>
      <c r="BC1112" s="188">
        <f>SUM(BC1110:BC1111)</f>
        <v>0</v>
      </c>
      <c r="BD1112" s="188">
        <f>SUM(BD1110:BD1111)</f>
        <v>0</v>
      </c>
      <c r="BE1112" s="188">
        <f>SUM(BE1110:BE1111)</f>
        <v>0</v>
      </c>
    </row>
    <row r="1113" spans="1:104" x14ac:dyDescent="0.2">
      <c r="A1113" s="160" t="s">
        <v>72</v>
      </c>
      <c r="B1113" s="161" t="s">
        <v>851</v>
      </c>
      <c r="C1113" s="162" t="s">
        <v>852</v>
      </c>
      <c r="D1113" s="163"/>
      <c r="E1113" s="164"/>
      <c r="F1113" s="164"/>
      <c r="G1113" s="165"/>
      <c r="H1113" s="166"/>
      <c r="I1113" s="166"/>
      <c r="O1113" s="167">
        <v>1</v>
      </c>
    </row>
    <row r="1114" spans="1:104" x14ac:dyDescent="0.2">
      <c r="A1114" s="168">
        <v>146</v>
      </c>
      <c r="B1114" s="169" t="s">
        <v>851</v>
      </c>
      <c r="C1114" s="170" t="s">
        <v>853</v>
      </c>
      <c r="D1114" s="171" t="s">
        <v>442</v>
      </c>
      <c r="E1114" s="172">
        <v>1</v>
      </c>
      <c r="F1114" s="172">
        <v>0</v>
      </c>
      <c r="G1114" s="173">
        <f>E1114*F1114</f>
        <v>0</v>
      </c>
      <c r="O1114" s="167">
        <v>2</v>
      </c>
      <c r="AA1114" s="143">
        <v>12</v>
      </c>
      <c r="AB1114" s="143">
        <v>0</v>
      </c>
      <c r="AC1114" s="143">
        <v>175</v>
      </c>
      <c r="AZ1114" s="143">
        <v>4</v>
      </c>
      <c r="BA1114" s="143">
        <f>IF(AZ1114=1,G1114,0)</f>
        <v>0</v>
      </c>
      <c r="BB1114" s="143">
        <f>IF(AZ1114=2,G1114,0)</f>
        <v>0</v>
      </c>
      <c r="BC1114" s="143">
        <f>IF(AZ1114=3,G1114,0)</f>
        <v>0</v>
      </c>
      <c r="BD1114" s="143">
        <f>IF(AZ1114=4,G1114,0)</f>
        <v>0</v>
      </c>
      <c r="BE1114" s="143">
        <f>IF(AZ1114=5,G1114,0)</f>
        <v>0</v>
      </c>
      <c r="CA1114" s="174">
        <v>12</v>
      </c>
      <c r="CB1114" s="174">
        <v>0</v>
      </c>
      <c r="CZ1114" s="143">
        <v>0</v>
      </c>
    </row>
    <row r="1115" spans="1:104" x14ac:dyDescent="0.2">
      <c r="A1115" s="181"/>
      <c r="B1115" s="182" t="s">
        <v>75</v>
      </c>
      <c r="C1115" s="183" t="str">
        <f>CONCATENATE(B1113," ",C1113)</f>
        <v>M24 Montáže vzduchotechnických zařízení</v>
      </c>
      <c r="D1115" s="184"/>
      <c r="E1115" s="185"/>
      <c r="F1115" s="186"/>
      <c r="G1115" s="187">
        <f>SUM(G1113:G1114)</f>
        <v>0</v>
      </c>
      <c r="O1115" s="167">
        <v>4</v>
      </c>
      <c r="BA1115" s="188">
        <f>SUM(BA1113:BA1114)</f>
        <v>0</v>
      </c>
      <c r="BB1115" s="188">
        <f>SUM(BB1113:BB1114)</f>
        <v>0</v>
      </c>
      <c r="BC1115" s="188">
        <f>SUM(BC1113:BC1114)</f>
        <v>0</v>
      </c>
      <c r="BD1115" s="188">
        <f>SUM(BD1113:BD1114)</f>
        <v>0</v>
      </c>
      <c r="BE1115" s="188">
        <f>SUM(BE1113:BE1114)</f>
        <v>0</v>
      </c>
    </row>
    <row r="1116" spans="1:104" x14ac:dyDescent="0.2">
      <c r="A1116" s="160" t="s">
        <v>72</v>
      </c>
      <c r="B1116" s="161" t="s">
        <v>854</v>
      </c>
      <c r="C1116" s="162" t="s">
        <v>855</v>
      </c>
      <c r="D1116" s="163"/>
      <c r="E1116" s="164"/>
      <c r="F1116" s="164"/>
      <c r="G1116" s="165"/>
      <c r="H1116" s="166"/>
      <c r="I1116" s="166"/>
      <c r="O1116" s="167">
        <v>1</v>
      </c>
    </row>
    <row r="1117" spans="1:104" x14ac:dyDescent="0.2">
      <c r="A1117" s="168">
        <v>147</v>
      </c>
      <c r="B1117" s="169" t="s">
        <v>856</v>
      </c>
      <c r="C1117" s="170" t="s">
        <v>857</v>
      </c>
      <c r="D1117" s="171" t="s">
        <v>242</v>
      </c>
      <c r="E1117" s="172">
        <v>1533.0510999999999</v>
      </c>
      <c r="F1117" s="172">
        <v>0</v>
      </c>
      <c r="G1117" s="173">
        <f>E1117*F1117</f>
        <v>0</v>
      </c>
      <c r="O1117" s="167">
        <v>2</v>
      </c>
      <c r="AA1117" s="143">
        <v>1</v>
      </c>
      <c r="AB1117" s="143">
        <v>3</v>
      </c>
      <c r="AC1117" s="143">
        <v>3</v>
      </c>
      <c r="AZ1117" s="143">
        <v>1</v>
      </c>
      <c r="BA1117" s="143">
        <f>IF(AZ1117=1,G1117,0)</f>
        <v>0</v>
      </c>
      <c r="BB1117" s="143">
        <f>IF(AZ1117=2,G1117,0)</f>
        <v>0</v>
      </c>
      <c r="BC1117" s="143">
        <f>IF(AZ1117=3,G1117,0)</f>
        <v>0</v>
      </c>
      <c r="BD1117" s="143">
        <f>IF(AZ1117=4,G1117,0)</f>
        <v>0</v>
      </c>
      <c r="BE1117" s="143">
        <f>IF(AZ1117=5,G1117,0)</f>
        <v>0</v>
      </c>
      <c r="CA1117" s="174">
        <v>1</v>
      </c>
      <c r="CB1117" s="174">
        <v>3</v>
      </c>
      <c r="CZ1117" s="143">
        <v>0</v>
      </c>
    </row>
    <row r="1118" spans="1:104" x14ac:dyDescent="0.2">
      <c r="A1118" s="175"/>
      <c r="B1118" s="177"/>
      <c r="C1118" s="241" t="s">
        <v>858</v>
      </c>
      <c r="D1118" s="242"/>
      <c r="E1118" s="178">
        <v>1533.0510999999999</v>
      </c>
      <c r="F1118" s="179"/>
      <c r="G1118" s="180"/>
      <c r="M1118" s="176" t="s">
        <v>858</v>
      </c>
      <c r="O1118" s="167"/>
    </row>
    <row r="1119" spans="1:104" x14ac:dyDescent="0.2">
      <c r="A1119" s="168">
        <v>148</v>
      </c>
      <c r="B1119" s="169" t="s">
        <v>859</v>
      </c>
      <c r="C1119" s="170" t="s">
        <v>860</v>
      </c>
      <c r="D1119" s="171" t="s">
        <v>242</v>
      </c>
      <c r="E1119" s="172">
        <v>645.49519999999995</v>
      </c>
      <c r="F1119" s="172">
        <v>0</v>
      </c>
      <c r="G1119" s="173">
        <f>E1119*F1119</f>
        <v>0</v>
      </c>
      <c r="O1119" s="167">
        <v>2</v>
      </c>
      <c r="AA1119" s="143">
        <v>1</v>
      </c>
      <c r="AB1119" s="143">
        <v>3</v>
      </c>
      <c r="AC1119" s="143">
        <v>3</v>
      </c>
      <c r="AZ1119" s="143">
        <v>1</v>
      </c>
      <c r="BA1119" s="143">
        <f>IF(AZ1119=1,G1119,0)</f>
        <v>0</v>
      </c>
      <c r="BB1119" s="143">
        <f>IF(AZ1119=2,G1119,0)</f>
        <v>0</v>
      </c>
      <c r="BC1119" s="143">
        <f>IF(AZ1119=3,G1119,0)</f>
        <v>0</v>
      </c>
      <c r="BD1119" s="143">
        <f>IF(AZ1119=4,G1119,0)</f>
        <v>0</v>
      </c>
      <c r="BE1119" s="143">
        <f>IF(AZ1119=5,G1119,0)</f>
        <v>0</v>
      </c>
      <c r="CA1119" s="174">
        <v>1</v>
      </c>
      <c r="CB1119" s="174">
        <v>3</v>
      </c>
      <c r="CZ1119" s="143">
        <v>0</v>
      </c>
    </row>
    <row r="1120" spans="1:104" x14ac:dyDescent="0.2">
      <c r="A1120" s="175"/>
      <c r="B1120" s="177"/>
      <c r="C1120" s="241" t="s">
        <v>861</v>
      </c>
      <c r="D1120" s="242"/>
      <c r="E1120" s="178">
        <v>645.49519999999995</v>
      </c>
      <c r="F1120" s="179"/>
      <c r="G1120" s="180"/>
      <c r="M1120" s="176" t="s">
        <v>861</v>
      </c>
      <c r="O1120" s="167"/>
    </row>
    <row r="1121" spans="1:104" x14ac:dyDescent="0.2">
      <c r="A1121" s="168">
        <v>149</v>
      </c>
      <c r="B1121" s="169" t="s">
        <v>862</v>
      </c>
      <c r="C1121" s="170" t="s">
        <v>863</v>
      </c>
      <c r="D1121" s="171" t="s">
        <v>242</v>
      </c>
      <c r="E1121" s="172">
        <v>80.717810174999997</v>
      </c>
      <c r="F1121" s="172">
        <v>0</v>
      </c>
      <c r="G1121" s="173">
        <f t="shared" ref="G1121:G1126" si="1">E1121*F1121</f>
        <v>0</v>
      </c>
      <c r="O1121" s="167">
        <v>2</v>
      </c>
      <c r="AA1121" s="143">
        <v>8</v>
      </c>
      <c r="AB1121" s="143">
        <v>0</v>
      </c>
      <c r="AC1121" s="143">
        <v>3</v>
      </c>
      <c r="AZ1121" s="143">
        <v>1</v>
      </c>
      <c r="BA1121" s="143">
        <f t="shared" ref="BA1121:BA1126" si="2">IF(AZ1121=1,G1121,0)</f>
        <v>0</v>
      </c>
      <c r="BB1121" s="143">
        <f t="shared" ref="BB1121:BB1126" si="3">IF(AZ1121=2,G1121,0)</f>
        <v>0</v>
      </c>
      <c r="BC1121" s="143">
        <f t="shared" ref="BC1121:BC1126" si="4">IF(AZ1121=3,G1121,0)</f>
        <v>0</v>
      </c>
      <c r="BD1121" s="143">
        <f t="shared" ref="BD1121:BD1126" si="5">IF(AZ1121=4,G1121,0)</f>
        <v>0</v>
      </c>
      <c r="BE1121" s="143">
        <f t="shared" ref="BE1121:BE1126" si="6">IF(AZ1121=5,G1121,0)</f>
        <v>0</v>
      </c>
      <c r="CA1121" s="174">
        <v>8</v>
      </c>
      <c r="CB1121" s="174">
        <v>0</v>
      </c>
      <c r="CZ1121" s="143">
        <v>0</v>
      </c>
    </row>
    <row r="1122" spans="1:104" x14ac:dyDescent="0.2">
      <c r="A1122" s="168">
        <v>150</v>
      </c>
      <c r="B1122" s="169" t="s">
        <v>864</v>
      </c>
      <c r="C1122" s="170" t="s">
        <v>865</v>
      </c>
      <c r="D1122" s="171" t="s">
        <v>242</v>
      </c>
      <c r="E1122" s="172">
        <v>80.717810174999997</v>
      </c>
      <c r="F1122" s="172">
        <v>0</v>
      </c>
      <c r="G1122" s="173">
        <f t="shared" si="1"/>
        <v>0</v>
      </c>
      <c r="O1122" s="167">
        <v>2</v>
      </c>
      <c r="AA1122" s="143">
        <v>8</v>
      </c>
      <c r="AB1122" s="143">
        <v>0</v>
      </c>
      <c r="AC1122" s="143">
        <v>3</v>
      </c>
      <c r="AZ1122" s="143">
        <v>1</v>
      </c>
      <c r="BA1122" s="143">
        <f t="shared" si="2"/>
        <v>0</v>
      </c>
      <c r="BB1122" s="143">
        <f t="shared" si="3"/>
        <v>0</v>
      </c>
      <c r="BC1122" s="143">
        <f t="shared" si="4"/>
        <v>0</v>
      </c>
      <c r="BD1122" s="143">
        <f t="shared" si="5"/>
        <v>0</v>
      </c>
      <c r="BE1122" s="143">
        <f t="shared" si="6"/>
        <v>0</v>
      </c>
      <c r="CA1122" s="174">
        <v>8</v>
      </c>
      <c r="CB1122" s="174">
        <v>0</v>
      </c>
      <c r="CZ1122" s="143">
        <v>0</v>
      </c>
    </row>
    <row r="1123" spans="1:104" x14ac:dyDescent="0.2">
      <c r="A1123" s="168">
        <v>151</v>
      </c>
      <c r="B1123" s="169" t="s">
        <v>866</v>
      </c>
      <c r="C1123" s="170" t="s">
        <v>867</v>
      </c>
      <c r="D1123" s="171" t="s">
        <v>242</v>
      </c>
      <c r="E1123" s="172">
        <v>80.717810174999997</v>
      </c>
      <c r="F1123" s="172">
        <v>0</v>
      </c>
      <c r="G1123" s="173">
        <f t="shared" si="1"/>
        <v>0</v>
      </c>
      <c r="O1123" s="167">
        <v>2</v>
      </c>
      <c r="AA1123" s="143">
        <v>8</v>
      </c>
      <c r="AB1123" s="143">
        <v>0</v>
      </c>
      <c r="AC1123" s="143">
        <v>3</v>
      </c>
      <c r="AZ1123" s="143">
        <v>1</v>
      </c>
      <c r="BA1123" s="143">
        <f t="shared" si="2"/>
        <v>0</v>
      </c>
      <c r="BB1123" s="143">
        <f t="shared" si="3"/>
        <v>0</v>
      </c>
      <c r="BC1123" s="143">
        <f t="shared" si="4"/>
        <v>0</v>
      </c>
      <c r="BD1123" s="143">
        <f t="shared" si="5"/>
        <v>0</v>
      </c>
      <c r="BE1123" s="143">
        <f t="shared" si="6"/>
        <v>0</v>
      </c>
      <c r="CA1123" s="174">
        <v>8</v>
      </c>
      <c r="CB1123" s="174">
        <v>0</v>
      </c>
      <c r="CZ1123" s="143">
        <v>0</v>
      </c>
    </row>
    <row r="1124" spans="1:104" x14ac:dyDescent="0.2">
      <c r="A1124" s="168">
        <v>152</v>
      </c>
      <c r="B1124" s="169" t="s">
        <v>868</v>
      </c>
      <c r="C1124" s="170" t="s">
        <v>869</v>
      </c>
      <c r="D1124" s="171" t="s">
        <v>242</v>
      </c>
      <c r="E1124" s="172">
        <v>80.717810174999997</v>
      </c>
      <c r="F1124" s="172">
        <v>0</v>
      </c>
      <c r="G1124" s="173">
        <f t="shared" si="1"/>
        <v>0</v>
      </c>
      <c r="O1124" s="167">
        <v>2</v>
      </c>
      <c r="AA1124" s="143">
        <v>8</v>
      </c>
      <c r="AB1124" s="143">
        <v>0</v>
      </c>
      <c r="AC1124" s="143">
        <v>3</v>
      </c>
      <c r="AZ1124" s="143">
        <v>1</v>
      </c>
      <c r="BA1124" s="143">
        <f t="shared" si="2"/>
        <v>0</v>
      </c>
      <c r="BB1124" s="143">
        <f t="shared" si="3"/>
        <v>0</v>
      </c>
      <c r="BC1124" s="143">
        <f t="shared" si="4"/>
        <v>0</v>
      </c>
      <c r="BD1124" s="143">
        <f t="shared" si="5"/>
        <v>0</v>
      </c>
      <c r="BE1124" s="143">
        <f t="shared" si="6"/>
        <v>0</v>
      </c>
      <c r="CA1124" s="174">
        <v>8</v>
      </c>
      <c r="CB1124" s="174">
        <v>0</v>
      </c>
      <c r="CZ1124" s="143">
        <v>0</v>
      </c>
    </row>
    <row r="1125" spans="1:104" x14ac:dyDescent="0.2">
      <c r="A1125" s="168">
        <v>153</v>
      </c>
      <c r="B1125" s="169" t="s">
        <v>870</v>
      </c>
      <c r="C1125" s="170" t="s">
        <v>871</v>
      </c>
      <c r="D1125" s="171" t="s">
        <v>242</v>
      </c>
      <c r="E1125" s="172">
        <v>80.717810174999997</v>
      </c>
      <c r="F1125" s="172">
        <v>0</v>
      </c>
      <c r="G1125" s="173">
        <f t="shared" si="1"/>
        <v>0</v>
      </c>
      <c r="O1125" s="167">
        <v>2</v>
      </c>
      <c r="AA1125" s="143">
        <v>8</v>
      </c>
      <c r="AB1125" s="143">
        <v>0</v>
      </c>
      <c r="AC1125" s="143">
        <v>3</v>
      </c>
      <c r="AZ1125" s="143">
        <v>1</v>
      </c>
      <c r="BA1125" s="143">
        <f t="shared" si="2"/>
        <v>0</v>
      </c>
      <c r="BB1125" s="143">
        <f t="shared" si="3"/>
        <v>0</v>
      </c>
      <c r="BC1125" s="143">
        <f t="shared" si="4"/>
        <v>0</v>
      </c>
      <c r="BD1125" s="143">
        <f t="shared" si="5"/>
        <v>0</v>
      </c>
      <c r="BE1125" s="143">
        <f t="shared" si="6"/>
        <v>0</v>
      </c>
      <c r="CA1125" s="174">
        <v>8</v>
      </c>
      <c r="CB1125" s="174">
        <v>0</v>
      </c>
      <c r="CZ1125" s="143">
        <v>0</v>
      </c>
    </row>
    <row r="1126" spans="1:104" x14ac:dyDescent="0.2">
      <c r="A1126" s="168">
        <v>154</v>
      </c>
      <c r="B1126" s="169" t="s">
        <v>872</v>
      </c>
      <c r="C1126" s="170" t="s">
        <v>873</v>
      </c>
      <c r="D1126" s="171" t="s">
        <v>242</v>
      </c>
      <c r="E1126" s="172">
        <v>80.717810174999997</v>
      </c>
      <c r="F1126" s="172">
        <v>0</v>
      </c>
      <c r="G1126" s="173">
        <f t="shared" si="1"/>
        <v>0</v>
      </c>
      <c r="O1126" s="167">
        <v>2</v>
      </c>
      <c r="AA1126" s="143">
        <v>8</v>
      </c>
      <c r="AB1126" s="143">
        <v>0</v>
      </c>
      <c r="AC1126" s="143">
        <v>3</v>
      </c>
      <c r="AZ1126" s="143">
        <v>1</v>
      </c>
      <c r="BA1126" s="143">
        <f t="shared" si="2"/>
        <v>0</v>
      </c>
      <c r="BB1126" s="143">
        <f t="shared" si="3"/>
        <v>0</v>
      </c>
      <c r="BC1126" s="143">
        <f t="shared" si="4"/>
        <v>0</v>
      </c>
      <c r="BD1126" s="143">
        <f t="shared" si="5"/>
        <v>0</v>
      </c>
      <c r="BE1126" s="143">
        <f t="shared" si="6"/>
        <v>0</v>
      </c>
      <c r="CA1126" s="174">
        <v>8</v>
      </c>
      <c r="CB1126" s="174">
        <v>0</v>
      </c>
      <c r="CZ1126" s="143">
        <v>0</v>
      </c>
    </row>
    <row r="1127" spans="1:104" x14ac:dyDescent="0.2">
      <c r="A1127" s="181"/>
      <c r="B1127" s="182" t="s">
        <v>75</v>
      </c>
      <c r="C1127" s="183" t="str">
        <f>CONCATENATE(B1116," ",C1116)</f>
        <v>D96 Přesuny suti a vybouraných hmot</v>
      </c>
      <c r="D1127" s="184"/>
      <c r="E1127" s="185"/>
      <c r="F1127" s="186"/>
      <c r="G1127" s="187">
        <f>SUM(G1116:G1126)</f>
        <v>0</v>
      </c>
      <c r="O1127" s="167">
        <v>4</v>
      </c>
      <c r="BA1127" s="188">
        <f>SUM(BA1116:BA1126)</f>
        <v>0</v>
      </c>
      <c r="BB1127" s="188">
        <f>SUM(BB1116:BB1126)</f>
        <v>0</v>
      </c>
      <c r="BC1127" s="188">
        <f>SUM(BC1116:BC1126)</f>
        <v>0</v>
      </c>
      <c r="BD1127" s="188">
        <f>SUM(BD1116:BD1126)</f>
        <v>0</v>
      </c>
      <c r="BE1127" s="188">
        <f>SUM(BE1116:BE1126)</f>
        <v>0</v>
      </c>
    </row>
    <row r="1128" spans="1:104" x14ac:dyDescent="0.2">
      <c r="E1128" s="143"/>
    </row>
    <row r="1129" spans="1:104" x14ac:dyDescent="0.2">
      <c r="E1129" s="143"/>
    </row>
    <row r="1130" spans="1:104" x14ac:dyDescent="0.2">
      <c r="E1130" s="143"/>
    </row>
    <row r="1131" spans="1:104" x14ac:dyDescent="0.2">
      <c r="E1131" s="143"/>
    </row>
    <row r="1132" spans="1:104" x14ac:dyDescent="0.2">
      <c r="E1132" s="143"/>
    </row>
    <row r="1133" spans="1:104" x14ac:dyDescent="0.2">
      <c r="E1133" s="143"/>
    </row>
    <row r="1134" spans="1:104" x14ac:dyDescent="0.2">
      <c r="E1134" s="143"/>
    </row>
    <row r="1135" spans="1:104" x14ac:dyDescent="0.2">
      <c r="E1135" s="143"/>
    </row>
    <row r="1136" spans="1:104" x14ac:dyDescent="0.2">
      <c r="E1136" s="143"/>
    </row>
    <row r="1137" spans="1:7" x14ac:dyDescent="0.2">
      <c r="E1137" s="143"/>
    </row>
    <row r="1138" spans="1:7" x14ac:dyDescent="0.2">
      <c r="E1138" s="143"/>
    </row>
    <row r="1139" spans="1:7" x14ac:dyDescent="0.2">
      <c r="E1139" s="143"/>
    </row>
    <row r="1140" spans="1:7" x14ac:dyDescent="0.2">
      <c r="E1140" s="143"/>
    </row>
    <row r="1141" spans="1:7" x14ac:dyDescent="0.2">
      <c r="E1141" s="143"/>
    </row>
    <row r="1142" spans="1:7" x14ac:dyDescent="0.2">
      <c r="E1142" s="143"/>
    </row>
    <row r="1143" spans="1:7" x14ac:dyDescent="0.2">
      <c r="E1143" s="143"/>
    </row>
    <row r="1144" spans="1:7" x14ac:dyDescent="0.2">
      <c r="E1144" s="143"/>
    </row>
    <row r="1145" spans="1:7" x14ac:dyDescent="0.2">
      <c r="E1145" s="143"/>
    </row>
    <row r="1146" spans="1:7" x14ac:dyDescent="0.2">
      <c r="E1146" s="143"/>
    </row>
    <row r="1147" spans="1:7" x14ac:dyDescent="0.2">
      <c r="E1147" s="143"/>
    </row>
    <row r="1148" spans="1:7" x14ac:dyDescent="0.2">
      <c r="E1148" s="143"/>
    </row>
    <row r="1149" spans="1:7" x14ac:dyDescent="0.2">
      <c r="E1149" s="143"/>
    </row>
    <row r="1150" spans="1:7" x14ac:dyDescent="0.2">
      <c r="E1150" s="143"/>
    </row>
    <row r="1151" spans="1:7" x14ac:dyDescent="0.2">
      <c r="A1151" s="189"/>
      <c r="B1151" s="189"/>
      <c r="C1151" s="189"/>
      <c r="D1151" s="189"/>
      <c r="E1151" s="189"/>
      <c r="F1151" s="189"/>
      <c r="G1151" s="189"/>
    </row>
    <row r="1152" spans="1:7" x14ac:dyDescent="0.2">
      <c r="A1152" s="189"/>
      <c r="B1152" s="189"/>
      <c r="C1152" s="189"/>
      <c r="D1152" s="189"/>
      <c r="E1152" s="189"/>
      <c r="F1152" s="189"/>
      <c r="G1152" s="189"/>
    </row>
    <row r="1153" spans="1:7" x14ac:dyDescent="0.2">
      <c r="A1153" s="189"/>
      <c r="B1153" s="189"/>
      <c r="C1153" s="189"/>
      <c r="D1153" s="189"/>
      <c r="E1153" s="189"/>
      <c r="F1153" s="189"/>
      <c r="G1153" s="189"/>
    </row>
    <row r="1154" spans="1:7" x14ac:dyDescent="0.2">
      <c r="A1154" s="189"/>
      <c r="B1154" s="189"/>
      <c r="C1154" s="189"/>
      <c r="D1154" s="189"/>
      <c r="E1154" s="189"/>
      <c r="F1154" s="189"/>
      <c r="G1154" s="189"/>
    </row>
    <row r="1155" spans="1:7" x14ac:dyDescent="0.2">
      <c r="E1155" s="143"/>
    </row>
    <row r="1156" spans="1:7" x14ac:dyDescent="0.2">
      <c r="E1156" s="143"/>
    </row>
    <row r="1157" spans="1:7" x14ac:dyDescent="0.2">
      <c r="E1157" s="143"/>
    </row>
    <row r="1158" spans="1:7" x14ac:dyDescent="0.2">
      <c r="E1158" s="143"/>
    </row>
    <row r="1159" spans="1:7" x14ac:dyDescent="0.2">
      <c r="E1159" s="143"/>
    </row>
    <row r="1160" spans="1:7" x14ac:dyDescent="0.2">
      <c r="E1160" s="143"/>
    </row>
    <row r="1161" spans="1:7" x14ac:dyDescent="0.2">
      <c r="E1161" s="143"/>
    </row>
    <row r="1162" spans="1:7" x14ac:dyDescent="0.2">
      <c r="E1162" s="143"/>
    </row>
    <row r="1163" spans="1:7" x14ac:dyDescent="0.2">
      <c r="E1163" s="143"/>
    </row>
    <row r="1164" spans="1:7" x14ac:dyDescent="0.2">
      <c r="E1164" s="143"/>
    </row>
    <row r="1165" spans="1:7" x14ac:dyDescent="0.2">
      <c r="E1165" s="143"/>
    </row>
    <row r="1166" spans="1:7" x14ac:dyDescent="0.2">
      <c r="E1166" s="143"/>
    </row>
    <row r="1167" spans="1:7" x14ac:dyDescent="0.2">
      <c r="E1167" s="143"/>
    </row>
    <row r="1168" spans="1:7" x14ac:dyDescent="0.2">
      <c r="E1168" s="143"/>
    </row>
    <row r="1169" spans="5:5" x14ac:dyDescent="0.2">
      <c r="E1169" s="143"/>
    </row>
    <row r="1170" spans="5:5" x14ac:dyDescent="0.2">
      <c r="E1170" s="143"/>
    </row>
    <row r="1171" spans="5:5" x14ac:dyDescent="0.2">
      <c r="E1171" s="143"/>
    </row>
    <row r="1172" spans="5:5" x14ac:dyDescent="0.2">
      <c r="E1172" s="143"/>
    </row>
    <row r="1173" spans="5:5" x14ac:dyDescent="0.2">
      <c r="E1173" s="143"/>
    </row>
    <row r="1174" spans="5:5" x14ac:dyDescent="0.2">
      <c r="E1174" s="143"/>
    </row>
    <row r="1175" spans="5:5" x14ac:dyDescent="0.2">
      <c r="E1175" s="143"/>
    </row>
    <row r="1176" spans="5:5" x14ac:dyDescent="0.2">
      <c r="E1176" s="143"/>
    </row>
    <row r="1177" spans="5:5" x14ac:dyDescent="0.2">
      <c r="E1177" s="143"/>
    </row>
    <row r="1178" spans="5:5" x14ac:dyDescent="0.2">
      <c r="E1178" s="143"/>
    </row>
    <row r="1179" spans="5:5" x14ac:dyDescent="0.2">
      <c r="E1179" s="143"/>
    </row>
    <row r="1180" spans="5:5" x14ac:dyDescent="0.2">
      <c r="E1180" s="143"/>
    </row>
    <row r="1181" spans="5:5" x14ac:dyDescent="0.2">
      <c r="E1181" s="143"/>
    </row>
    <row r="1182" spans="5:5" x14ac:dyDescent="0.2">
      <c r="E1182" s="143"/>
    </row>
    <row r="1183" spans="5:5" x14ac:dyDescent="0.2">
      <c r="E1183" s="143"/>
    </row>
    <row r="1184" spans="5:5" x14ac:dyDescent="0.2">
      <c r="E1184" s="143"/>
    </row>
    <row r="1185" spans="1:7" x14ac:dyDescent="0.2">
      <c r="E1185" s="143"/>
    </row>
    <row r="1186" spans="1:7" x14ac:dyDescent="0.2">
      <c r="A1186" s="190"/>
      <c r="B1186" s="190"/>
    </row>
    <row r="1187" spans="1:7" x14ac:dyDescent="0.2">
      <c r="A1187" s="189"/>
      <c r="B1187" s="189"/>
      <c r="C1187" s="192"/>
      <c r="D1187" s="192"/>
      <c r="E1187" s="193"/>
      <c r="F1187" s="192"/>
      <c r="G1187" s="194"/>
    </row>
    <row r="1188" spans="1:7" x14ac:dyDescent="0.2">
      <c r="A1188" s="195"/>
      <c r="B1188" s="195"/>
      <c r="C1188" s="189"/>
      <c r="D1188" s="189"/>
      <c r="E1188" s="196"/>
      <c r="F1188" s="189"/>
      <c r="G1188" s="189"/>
    </row>
    <row r="1189" spans="1:7" x14ac:dyDescent="0.2">
      <c r="A1189" s="189"/>
      <c r="B1189" s="189"/>
      <c r="C1189" s="189"/>
      <c r="D1189" s="189"/>
      <c r="E1189" s="196"/>
      <c r="F1189" s="189"/>
      <c r="G1189" s="189"/>
    </row>
    <row r="1190" spans="1:7" x14ac:dyDescent="0.2">
      <c r="A1190" s="189"/>
      <c r="B1190" s="189"/>
      <c r="C1190" s="189"/>
      <c r="D1190" s="189"/>
      <c r="E1190" s="196"/>
      <c r="F1190" s="189"/>
      <c r="G1190" s="189"/>
    </row>
    <row r="1191" spans="1:7" x14ac:dyDescent="0.2">
      <c r="A1191" s="189"/>
      <c r="B1191" s="189"/>
      <c r="C1191" s="189"/>
      <c r="D1191" s="189"/>
      <c r="E1191" s="196"/>
      <c r="F1191" s="189"/>
      <c r="G1191" s="189"/>
    </row>
    <row r="1192" spans="1:7" x14ac:dyDescent="0.2">
      <c r="A1192" s="189"/>
      <c r="B1192" s="189"/>
      <c r="C1192" s="189"/>
      <c r="D1192" s="189"/>
      <c r="E1192" s="196"/>
      <c r="F1192" s="189"/>
      <c r="G1192" s="189"/>
    </row>
    <row r="1193" spans="1:7" x14ac:dyDescent="0.2">
      <c r="A1193" s="189"/>
      <c r="B1193" s="189"/>
      <c r="C1193" s="189"/>
      <c r="D1193" s="189"/>
      <c r="E1193" s="196"/>
      <c r="F1193" s="189"/>
      <c r="G1193" s="189"/>
    </row>
    <row r="1194" spans="1:7" x14ac:dyDescent="0.2">
      <c r="A1194" s="189"/>
      <c r="B1194" s="189"/>
      <c r="C1194" s="189"/>
      <c r="D1194" s="189"/>
      <c r="E1194" s="196"/>
      <c r="F1194" s="189"/>
      <c r="G1194" s="189"/>
    </row>
    <row r="1195" spans="1:7" x14ac:dyDescent="0.2">
      <c r="A1195" s="189"/>
      <c r="B1195" s="189"/>
      <c r="C1195" s="189"/>
      <c r="D1195" s="189"/>
      <c r="E1195" s="196"/>
      <c r="F1195" s="189"/>
      <c r="G1195" s="189"/>
    </row>
    <row r="1196" spans="1:7" x14ac:dyDescent="0.2">
      <c r="A1196" s="189"/>
      <c r="B1196" s="189"/>
      <c r="C1196" s="189"/>
      <c r="D1196" s="189"/>
      <c r="E1196" s="196"/>
      <c r="F1196" s="189"/>
      <c r="G1196" s="189"/>
    </row>
    <row r="1197" spans="1:7" x14ac:dyDescent="0.2">
      <c r="A1197" s="189"/>
      <c r="B1197" s="189"/>
      <c r="C1197" s="189"/>
      <c r="D1197" s="189"/>
      <c r="E1197" s="196"/>
      <c r="F1197" s="189"/>
      <c r="G1197" s="189"/>
    </row>
    <row r="1198" spans="1:7" x14ac:dyDescent="0.2">
      <c r="A1198" s="189"/>
      <c r="B1198" s="189"/>
      <c r="C1198" s="189"/>
      <c r="D1198" s="189"/>
      <c r="E1198" s="196"/>
      <c r="F1198" s="189"/>
      <c r="G1198" s="189"/>
    </row>
    <row r="1199" spans="1:7" x14ac:dyDescent="0.2">
      <c r="A1199" s="189"/>
      <c r="B1199" s="189"/>
      <c r="C1199" s="189"/>
      <c r="D1199" s="189"/>
      <c r="E1199" s="196"/>
      <c r="F1199" s="189"/>
      <c r="G1199" s="189"/>
    </row>
    <row r="1200" spans="1:7" x14ac:dyDescent="0.2">
      <c r="A1200" s="189"/>
      <c r="B1200" s="189"/>
      <c r="C1200" s="189"/>
      <c r="D1200" s="189"/>
      <c r="E1200" s="196"/>
      <c r="F1200" s="189"/>
      <c r="G1200" s="189"/>
    </row>
  </sheetData>
  <mergeCells count="917">
    <mergeCell ref="C1118:D1118"/>
    <mergeCell ref="C1120:D1120"/>
    <mergeCell ref="C1098:D1098"/>
    <mergeCell ref="C1099:D1099"/>
    <mergeCell ref="C1100:D1100"/>
    <mergeCell ref="C1101:D1101"/>
    <mergeCell ref="C1102:D1102"/>
    <mergeCell ref="C1091:D1091"/>
    <mergeCell ref="C1092:D1092"/>
    <mergeCell ref="C1093:D1093"/>
    <mergeCell ref="C1094:D1094"/>
    <mergeCell ref="C1096:D1096"/>
    <mergeCell ref="C1097:D1097"/>
    <mergeCell ref="C1085:D1085"/>
    <mergeCell ref="C1086:D1086"/>
    <mergeCell ref="C1087:D1087"/>
    <mergeCell ref="C1088:D1088"/>
    <mergeCell ref="C1089:D1089"/>
    <mergeCell ref="C1090:D1090"/>
    <mergeCell ref="C1079:D1079"/>
    <mergeCell ref="C1080:D1080"/>
    <mergeCell ref="C1081:D1081"/>
    <mergeCell ref="C1082:D1082"/>
    <mergeCell ref="C1083:D1083"/>
    <mergeCell ref="C1084:D1084"/>
    <mergeCell ref="C1073:D1073"/>
    <mergeCell ref="C1074:D1074"/>
    <mergeCell ref="C1075:D1075"/>
    <mergeCell ref="C1076:D1076"/>
    <mergeCell ref="C1077:D1077"/>
    <mergeCell ref="C1078:D1078"/>
    <mergeCell ref="C1067:D1067"/>
    <mergeCell ref="C1068:D1068"/>
    <mergeCell ref="C1069:D1069"/>
    <mergeCell ref="C1070:D1070"/>
    <mergeCell ref="C1071:D1071"/>
    <mergeCell ref="C1072:D1072"/>
    <mergeCell ref="C1061:D1061"/>
    <mergeCell ref="C1062:D1062"/>
    <mergeCell ref="C1063:D1063"/>
    <mergeCell ref="C1064:D1064"/>
    <mergeCell ref="C1065:D1065"/>
    <mergeCell ref="C1066:D1066"/>
    <mergeCell ref="C1055:D1055"/>
    <mergeCell ref="C1056:D1056"/>
    <mergeCell ref="C1057:D1057"/>
    <mergeCell ref="C1058:D1058"/>
    <mergeCell ref="C1059:D1059"/>
    <mergeCell ref="C1060:D1060"/>
    <mergeCell ref="C1049:D1049"/>
    <mergeCell ref="C1050:D1050"/>
    <mergeCell ref="C1051:D1051"/>
    <mergeCell ref="C1052:D1052"/>
    <mergeCell ref="C1053:D1053"/>
    <mergeCell ref="C1054:D1054"/>
    <mergeCell ref="C1043:D1043"/>
    <mergeCell ref="C1044:D1044"/>
    <mergeCell ref="C1045:D1045"/>
    <mergeCell ref="C1046:D1046"/>
    <mergeCell ref="C1047:D1047"/>
    <mergeCell ref="C1048:D1048"/>
    <mergeCell ref="C1037:D1037"/>
    <mergeCell ref="C1038:D1038"/>
    <mergeCell ref="C1039:D1039"/>
    <mergeCell ref="C1040:D1040"/>
    <mergeCell ref="C1041:D1041"/>
    <mergeCell ref="C1042:D1042"/>
    <mergeCell ref="C1031:D1031"/>
    <mergeCell ref="C1032:D1032"/>
    <mergeCell ref="C1033:D1033"/>
    <mergeCell ref="C1034:D1034"/>
    <mergeCell ref="C1035:D1035"/>
    <mergeCell ref="C1036:D1036"/>
    <mergeCell ref="C1025:D1025"/>
    <mergeCell ref="C1026:D1026"/>
    <mergeCell ref="C1027:D1027"/>
    <mergeCell ref="C1028:D1028"/>
    <mergeCell ref="C1029:D1029"/>
    <mergeCell ref="C1030:D1030"/>
    <mergeCell ref="C1019:D1019"/>
    <mergeCell ref="C1020:D1020"/>
    <mergeCell ref="C1021:D1021"/>
    <mergeCell ref="C1022:D1022"/>
    <mergeCell ref="C1023:D1023"/>
    <mergeCell ref="C1024:D1024"/>
    <mergeCell ref="C1013:D1013"/>
    <mergeCell ref="C1014:D1014"/>
    <mergeCell ref="C1015:D1015"/>
    <mergeCell ref="C1016:D1016"/>
    <mergeCell ref="C1017:D1017"/>
    <mergeCell ref="C1018:D1018"/>
    <mergeCell ref="C1007:D1007"/>
    <mergeCell ref="C1008:D1008"/>
    <mergeCell ref="C1009:D1009"/>
    <mergeCell ref="C1010:D1010"/>
    <mergeCell ref="C1011:D1011"/>
    <mergeCell ref="C1012:D1012"/>
    <mergeCell ref="C1001:D1001"/>
    <mergeCell ref="C1002:D1002"/>
    <mergeCell ref="C1003:D1003"/>
    <mergeCell ref="C1004:D1004"/>
    <mergeCell ref="C1005:D1005"/>
    <mergeCell ref="C1006:D1006"/>
    <mergeCell ref="C995:D995"/>
    <mergeCell ref="C996:D996"/>
    <mergeCell ref="C997:D997"/>
    <mergeCell ref="C998:D998"/>
    <mergeCell ref="C999:D999"/>
    <mergeCell ref="C1000:D1000"/>
    <mergeCell ref="C989:D989"/>
    <mergeCell ref="C990:D990"/>
    <mergeCell ref="C991:D991"/>
    <mergeCell ref="C992:D992"/>
    <mergeCell ref="C993:D993"/>
    <mergeCell ref="C994:D994"/>
    <mergeCell ref="C983:D983"/>
    <mergeCell ref="C984:D984"/>
    <mergeCell ref="C985:D985"/>
    <mergeCell ref="C986:D986"/>
    <mergeCell ref="C987:D987"/>
    <mergeCell ref="C988:D988"/>
    <mergeCell ref="C970:D970"/>
    <mergeCell ref="C971:D971"/>
    <mergeCell ref="C973:D973"/>
    <mergeCell ref="C978:D978"/>
    <mergeCell ref="C979:D979"/>
    <mergeCell ref="C980:D980"/>
    <mergeCell ref="C981:D981"/>
    <mergeCell ref="C982:D982"/>
    <mergeCell ref="C963:D963"/>
    <mergeCell ref="C964:D964"/>
    <mergeCell ref="C965:D965"/>
    <mergeCell ref="C967:D967"/>
    <mergeCell ref="C968:D968"/>
    <mergeCell ref="C969:D969"/>
    <mergeCell ref="C955:D955"/>
    <mergeCell ref="C956:D956"/>
    <mergeCell ref="C957:D957"/>
    <mergeCell ref="C959:D959"/>
    <mergeCell ref="C961:D961"/>
    <mergeCell ref="C962:D962"/>
    <mergeCell ref="C942:D942"/>
    <mergeCell ref="C947:D947"/>
    <mergeCell ref="C949:D949"/>
    <mergeCell ref="C950:D950"/>
    <mergeCell ref="C951:D951"/>
    <mergeCell ref="C952:D952"/>
    <mergeCell ref="C953:D953"/>
    <mergeCell ref="C954:D954"/>
    <mergeCell ref="C917:D917"/>
    <mergeCell ref="C918:D918"/>
    <mergeCell ref="C919:D919"/>
    <mergeCell ref="C920:D920"/>
    <mergeCell ref="C921:D921"/>
    <mergeCell ref="C936:D936"/>
    <mergeCell ref="C937:D937"/>
    <mergeCell ref="C938:D938"/>
    <mergeCell ref="C940:D940"/>
    <mergeCell ref="C925:D925"/>
    <mergeCell ref="C926:D926"/>
    <mergeCell ref="C927:D927"/>
    <mergeCell ref="C928:D928"/>
    <mergeCell ref="C929:D929"/>
    <mergeCell ref="C930:D930"/>
    <mergeCell ref="C933:D933"/>
    <mergeCell ref="C934:D934"/>
    <mergeCell ref="C935:D935"/>
    <mergeCell ref="C905:D905"/>
    <mergeCell ref="C910:D910"/>
    <mergeCell ref="C911:D911"/>
    <mergeCell ref="C912:D912"/>
    <mergeCell ref="C913:D913"/>
    <mergeCell ref="C914:D914"/>
    <mergeCell ref="C915:D915"/>
    <mergeCell ref="C916:D916"/>
    <mergeCell ref="C896:D896"/>
    <mergeCell ref="C897:D897"/>
    <mergeCell ref="C898:D898"/>
    <mergeCell ref="C899:D899"/>
    <mergeCell ref="C901:D901"/>
    <mergeCell ref="C902:D902"/>
    <mergeCell ref="C890:D890"/>
    <mergeCell ref="C891:D891"/>
    <mergeCell ref="C892:D892"/>
    <mergeCell ref="C893:D893"/>
    <mergeCell ref="C894:D894"/>
    <mergeCell ref="C895:D895"/>
    <mergeCell ref="C883:D883"/>
    <mergeCell ref="C884:D884"/>
    <mergeCell ref="C885:D885"/>
    <mergeCell ref="C886:D886"/>
    <mergeCell ref="C887:D887"/>
    <mergeCell ref="C888:D888"/>
    <mergeCell ref="C877:D877"/>
    <mergeCell ref="C878:D878"/>
    <mergeCell ref="C879:D879"/>
    <mergeCell ref="C880:D880"/>
    <mergeCell ref="C881:D881"/>
    <mergeCell ref="C882:D882"/>
    <mergeCell ref="C871:D871"/>
    <mergeCell ref="C872:D872"/>
    <mergeCell ref="C873:D873"/>
    <mergeCell ref="C874:D874"/>
    <mergeCell ref="C875:D875"/>
    <mergeCell ref="C876:D876"/>
    <mergeCell ref="C865:D865"/>
    <mergeCell ref="C866:D866"/>
    <mergeCell ref="C867:D867"/>
    <mergeCell ref="C868:D868"/>
    <mergeCell ref="C869:D869"/>
    <mergeCell ref="C870:D870"/>
    <mergeCell ref="C859:D859"/>
    <mergeCell ref="C860:D860"/>
    <mergeCell ref="C861:D861"/>
    <mergeCell ref="C862:D862"/>
    <mergeCell ref="C863:D863"/>
    <mergeCell ref="C864:D864"/>
    <mergeCell ref="C852:D852"/>
    <mergeCell ref="C853:D853"/>
    <mergeCell ref="C854:D854"/>
    <mergeCell ref="C855:D855"/>
    <mergeCell ref="C857:D857"/>
    <mergeCell ref="C858:D858"/>
    <mergeCell ref="C846:D846"/>
    <mergeCell ref="C847:D847"/>
    <mergeCell ref="C848:D848"/>
    <mergeCell ref="C849:D849"/>
    <mergeCell ref="C850:D850"/>
    <mergeCell ref="C851:D851"/>
    <mergeCell ref="C840:D840"/>
    <mergeCell ref="C841:D841"/>
    <mergeCell ref="C842:D842"/>
    <mergeCell ref="C843:D843"/>
    <mergeCell ref="C844:D844"/>
    <mergeCell ref="C845:D845"/>
    <mergeCell ref="C833:D833"/>
    <mergeCell ref="C834:D834"/>
    <mergeCell ref="C836:D836"/>
    <mergeCell ref="C837:D837"/>
    <mergeCell ref="C838:D838"/>
    <mergeCell ref="C839:D839"/>
    <mergeCell ref="C827:D827"/>
    <mergeCell ref="C828:D828"/>
    <mergeCell ref="C829:D829"/>
    <mergeCell ref="C830:D830"/>
    <mergeCell ref="C831:D831"/>
    <mergeCell ref="C832:D832"/>
    <mergeCell ref="C820:D820"/>
    <mergeCell ref="C821:D821"/>
    <mergeCell ref="C823:D823"/>
    <mergeCell ref="C824:D824"/>
    <mergeCell ref="C825:D825"/>
    <mergeCell ref="C826:D826"/>
    <mergeCell ref="C814:D814"/>
    <mergeCell ref="C815:D815"/>
    <mergeCell ref="C816:D816"/>
    <mergeCell ref="C817:D817"/>
    <mergeCell ref="C818:D818"/>
    <mergeCell ref="C819:D819"/>
    <mergeCell ref="C808:D808"/>
    <mergeCell ref="C809:D809"/>
    <mergeCell ref="C810:D810"/>
    <mergeCell ref="C811:D811"/>
    <mergeCell ref="C812:D812"/>
    <mergeCell ref="C813:D813"/>
    <mergeCell ref="C802:D802"/>
    <mergeCell ref="C803:D803"/>
    <mergeCell ref="C804:D804"/>
    <mergeCell ref="C805:D805"/>
    <mergeCell ref="C806:D806"/>
    <mergeCell ref="C807:D807"/>
    <mergeCell ref="C796:D796"/>
    <mergeCell ref="C797:D797"/>
    <mergeCell ref="C798:D798"/>
    <mergeCell ref="C799:D799"/>
    <mergeCell ref="C800:D800"/>
    <mergeCell ref="C801:D801"/>
    <mergeCell ref="C785:D785"/>
    <mergeCell ref="C789:D789"/>
    <mergeCell ref="C790:D790"/>
    <mergeCell ref="C791:D791"/>
    <mergeCell ref="C792:D792"/>
    <mergeCell ref="C793:D793"/>
    <mergeCell ref="C794:D794"/>
    <mergeCell ref="C795:D795"/>
    <mergeCell ref="C779:D779"/>
    <mergeCell ref="C780:D780"/>
    <mergeCell ref="C781:D781"/>
    <mergeCell ref="C782:D782"/>
    <mergeCell ref="C783:D783"/>
    <mergeCell ref="C784:D784"/>
    <mergeCell ref="C772:D772"/>
    <mergeCell ref="C773:D773"/>
    <mergeCell ref="C774:D774"/>
    <mergeCell ref="C775:D775"/>
    <mergeCell ref="C776:D776"/>
    <mergeCell ref="C777:D777"/>
    <mergeCell ref="C765:D765"/>
    <mergeCell ref="C766:D766"/>
    <mergeCell ref="C767:D767"/>
    <mergeCell ref="C768:D768"/>
    <mergeCell ref="C769:D769"/>
    <mergeCell ref="C771:D771"/>
    <mergeCell ref="C758:D758"/>
    <mergeCell ref="C759:D759"/>
    <mergeCell ref="C760:D760"/>
    <mergeCell ref="C761:D761"/>
    <mergeCell ref="C762:D762"/>
    <mergeCell ref="C764:D764"/>
    <mergeCell ref="C751:D751"/>
    <mergeCell ref="C752:D752"/>
    <mergeCell ref="C754:D754"/>
    <mergeCell ref="C755:D755"/>
    <mergeCell ref="C756:D756"/>
    <mergeCell ref="C757:D757"/>
    <mergeCell ref="C743:D743"/>
    <mergeCell ref="C744:D744"/>
    <mergeCell ref="C746:D746"/>
    <mergeCell ref="C747:D747"/>
    <mergeCell ref="C748:D748"/>
    <mergeCell ref="C750:D750"/>
    <mergeCell ref="C734:D734"/>
    <mergeCell ref="C735:D735"/>
    <mergeCell ref="C737:D737"/>
    <mergeCell ref="C738:D738"/>
    <mergeCell ref="C740:D740"/>
    <mergeCell ref="C741:D741"/>
    <mergeCell ref="C727:D727"/>
    <mergeCell ref="C728:D728"/>
    <mergeCell ref="C729:D729"/>
    <mergeCell ref="C730:D730"/>
    <mergeCell ref="C731:D731"/>
    <mergeCell ref="C732:D732"/>
    <mergeCell ref="C719:D719"/>
    <mergeCell ref="C720:D720"/>
    <mergeCell ref="C722:D722"/>
    <mergeCell ref="C723:D723"/>
    <mergeCell ref="C724:D724"/>
    <mergeCell ref="C726:D726"/>
    <mergeCell ref="C711:D711"/>
    <mergeCell ref="C713:D713"/>
    <mergeCell ref="C714:D714"/>
    <mergeCell ref="C715:D715"/>
    <mergeCell ref="C716:D716"/>
    <mergeCell ref="C718:D718"/>
    <mergeCell ref="C704:D704"/>
    <mergeCell ref="C705:D705"/>
    <mergeCell ref="C706:D706"/>
    <mergeCell ref="C708:D708"/>
    <mergeCell ref="C709:D709"/>
    <mergeCell ref="C710:D710"/>
    <mergeCell ref="C697:D697"/>
    <mergeCell ref="C698:D698"/>
    <mergeCell ref="C699:D699"/>
    <mergeCell ref="C700:D700"/>
    <mergeCell ref="C702:D702"/>
    <mergeCell ref="C703:D703"/>
    <mergeCell ref="C687:D687"/>
    <mergeCell ref="C688:D688"/>
    <mergeCell ref="C690:D690"/>
    <mergeCell ref="C691:D691"/>
    <mergeCell ref="C692:D692"/>
    <mergeCell ref="C693:D693"/>
    <mergeCell ref="C694:D694"/>
    <mergeCell ref="C696:D696"/>
    <mergeCell ref="C674:D674"/>
    <mergeCell ref="C675:D675"/>
    <mergeCell ref="C677:D677"/>
    <mergeCell ref="C678:D678"/>
    <mergeCell ref="C679:D679"/>
    <mergeCell ref="C681:D681"/>
    <mergeCell ref="C665:D665"/>
    <mergeCell ref="C666:D666"/>
    <mergeCell ref="C668:D668"/>
    <mergeCell ref="C669:D669"/>
    <mergeCell ref="C671:D671"/>
    <mergeCell ref="C672:D672"/>
    <mergeCell ref="C651:D651"/>
    <mergeCell ref="C652:D652"/>
    <mergeCell ref="C644:D644"/>
    <mergeCell ref="C645:D645"/>
    <mergeCell ref="C646:D646"/>
    <mergeCell ref="C647:D647"/>
    <mergeCell ref="C649:D649"/>
    <mergeCell ref="C650:D650"/>
    <mergeCell ref="C638:D638"/>
    <mergeCell ref="C639:D639"/>
    <mergeCell ref="C640:D640"/>
    <mergeCell ref="C641:D641"/>
    <mergeCell ref="C642:D642"/>
    <mergeCell ref="C643:D643"/>
    <mergeCell ref="C632:D632"/>
    <mergeCell ref="C633:D633"/>
    <mergeCell ref="C634:D634"/>
    <mergeCell ref="C635:D635"/>
    <mergeCell ref="C636:D636"/>
    <mergeCell ref="C637:D637"/>
    <mergeCell ref="C626:D626"/>
    <mergeCell ref="C627:D627"/>
    <mergeCell ref="C628:D628"/>
    <mergeCell ref="C629:D629"/>
    <mergeCell ref="C630:D630"/>
    <mergeCell ref="C631:D631"/>
    <mergeCell ref="C620:D620"/>
    <mergeCell ref="C621:D621"/>
    <mergeCell ref="C622:D622"/>
    <mergeCell ref="C623:D623"/>
    <mergeCell ref="C624:D624"/>
    <mergeCell ref="C625:D625"/>
    <mergeCell ref="C614:D614"/>
    <mergeCell ref="C615:D615"/>
    <mergeCell ref="C616:D616"/>
    <mergeCell ref="C617:D617"/>
    <mergeCell ref="C618:D618"/>
    <mergeCell ref="C619:D619"/>
    <mergeCell ref="C608:D608"/>
    <mergeCell ref="C609:D609"/>
    <mergeCell ref="C610:D610"/>
    <mergeCell ref="C611:D611"/>
    <mergeCell ref="C612:D612"/>
    <mergeCell ref="C613:D613"/>
    <mergeCell ref="C602:D602"/>
    <mergeCell ref="C603:D603"/>
    <mergeCell ref="C604:D604"/>
    <mergeCell ref="C605:D605"/>
    <mergeCell ref="C606:D606"/>
    <mergeCell ref="C607:D607"/>
    <mergeCell ref="C596:D596"/>
    <mergeCell ref="C597:D597"/>
    <mergeCell ref="C598:D598"/>
    <mergeCell ref="C599:D599"/>
    <mergeCell ref="C600:D600"/>
    <mergeCell ref="C601:D601"/>
    <mergeCell ref="C590:D590"/>
    <mergeCell ref="C591:D591"/>
    <mergeCell ref="C592:D592"/>
    <mergeCell ref="C593:D593"/>
    <mergeCell ref="C594:D594"/>
    <mergeCell ref="C595:D595"/>
    <mergeCell ref="C584:D584"/>
    <mergeCell ref="C585:D585"/>
    <mergeCell ref="C586:D586"/>
    <mergeCell ref="C587:D587"/>
    <mergeCell ref="C588:D588"/>
    <mergeCell ref="C589:D589"/>
    <mergeCell ref="C578:D578"/>
    <mergeCell ref="C579:D579"/>
    <mergeCell ref="C580:D580"/>
    <mergeCell ref="C581:D581"/>
    <mergeCell ref="C582:D582"/>
    <mergeCell ref="C583:D583"/>
    <mergeCell ref="C571:D571"/>
    <mergeCell ref="C573:D573"/>
    <mergeCell ref="C574:D574"/>
    <mergeCell ref="C575:D575"/>
    <mergeCell ref="C576:D576"/>
    <mergeCell ref="C577:D577"/>
    <mergeCell ref="C565:D565"/>
    <mergeCell ref="C566:D566"/>
    <mergeCell ref="C567:D567"/>
    <mergeCell ref="C568:D568"/>
    <mergeCell ref="C569:D569"/>
    <mergeCell ref="C570:D570"/>
    <mergeCell ref="C559:D559"/>
    <mergeCell ref="C560:D560"/>
    <mergeCell ref="C561:D561"/>
    <mergeCell ref="C562:D562"/>
    <mergeCell ref="C563:D563"/>
    <mergeCell ref="C564:D564"/>
    <mergeCell ref="C553:D553"/>
    <mergeCell ref="C554:D554"/>
    <mergeCell ref="C555:D555"/>
    <mergeCell ref="C556:D556"/>
    <mergeCell ref="C557:D557"/>
    <mergeCell ref="C558:D558"/>
    <mergeCell ref="C547:D547"/>
    <mergeCell ref="C548:D548"/>
    <mergeCell ref="C549:D549"/>
    <mergeCell ref="C550:D550"/>
    <mergeCell ref="C551:D551"/>
    <mergeCell ref="C552:D552"/>
    <mergeCell ref="C541:D541"/>
    <mergeCell ref="C542:D542"/>
    <mergeCell ref="C543:D543"/>
    <mergeCell ref="C544:D544"/>
    <mergeCell ref="C545:D545"/>
    <mergeCell ref="C546:D546"/>
    <mergeCell ref="C535:D535"/>
    <mergeCell ref="C536:D536"/>
    <mergeCell ref="C537:D537"/>
    <mergeCell ref="C538:D538"/>
    <mergeCell ref="C539:D539"/>
    <mergeCell ref="C540:D540"/>
    <mergeCell ref="C528:D528"/>
    <mergeCell ref="C530:D530"/>
    <mergeCell ref="C531:D531"/>
    <mergeCell ref="C532:D532"/>
    <mergeCell ref="C533:D533"/>
    <mergeCell ref="C534:D534"/>
    <mergeCell ref="C502:D502"/>
    <mergeCell ref="C503:D503"/>
    <mergeCell ref="C505:D505"/>
    <mergeCell ref="C506:D506"/>
    <mergeCell ref="C507:D507"/>
    <mergeCell ref="C523:D523"/>
    <mergeCell ref="C524:D524"/>
    <mergeCell ref="C525:D525"/>
    <mergeCell ref="C527:D527"/>
    <mergeCell ref="C511:D511"/>
    <mergeCell ref="C513:D513"/>
    <mergeCell ref="C514:D514"/>
    <mergeCell ref="C515:D515"/>
    <mergeCell ref="C516:D516"/>
    <mergeCell ref="C518:D518"/>
    <mergeCell ref="C519:D519"/>
    <mergeCell ref="C520:D520"/>
    <mergeCell ref="C521:D521"/>
    <mergeCell ref="C493:D493"/>
    <mergeCell ref="C494:D494"/>
    <mergeCell ref="C495:D495"/>
    <mergeCell ref="C496:D496"/>
    <mergeCell ref="C498:D498"/>
    <mergeCell ref="C501:D501"/>
    <mergeCell ref="C486:D486"/>
    <mergeCell ref="C488:D488"/>
    <mergeCell ref="C489:D489"/>
    <mergeCell ref="C490:D490"/>
    <mergeCell ref="C491:D491"/>
    <mergeCell ref="C492:D492"/>
    <mergeCell ref="C480:D480"/>
    <mergeCell ref="C481:D481"/>
    <mergeCell ref="C482:D482"/>
    <mergeCell ref="C483:D483"/>
    <mergeCell ref="C484:D484"/>
    <mergeCell ref="C485:D485"/>
    <mergeCell ref="C473:D473"/>
    <mergeCell ref="C474:D474"/>
    <mergeCell ref="C475:D475"/>
    <mergeCell ref="C477:D477"/>
    <mergeCell ref="C478:D478"/>
    <mergeCell ref="C479:D479"/>
    <mergeCell ref="C467:D467"/>
    <mergeCell ref="C468:D468"/>
    <mergeCell ref="C469:D469"/>
    <mergeCell ref="C470:D470"/>
    <mergeCell ref="C471:D471"/>
    <mergeCell ref="C472:D472"/>
    <mergeCell ref="C459:D459"/>
    <mergeCell ref="C460:D460"/>
    <mergeCell ref="C461:D461"/>
    <mergeCell ref="C463:D463"/>
    <mergeCell ref="C464:D464"/>
    <mergeCell ref="C465:D465"/>
    <mergeCell ref="C452:D452"/>
    <mergeCell ref="C454:D454"/>
    <mergeCell ref="C455:D455"/>
    <mergeCell ref="C456:D456"/>
    <mergeCell ref="C457:D457"/>
    <mergeCell ref="C458:D458"/>
    <mergeCell ref="C446:D446"/>
    <mergeCell ref="C447:D447"/>
    <mergeCell ref="C448:D448"/>
    <mergeCell ref="C449:D449"/>
    <mergeCell ref="C450:D450"/>
    <mergeCell ref="C451:D451"/>
    <mergeCell ref="C439:D439"/>
    <mergeCell ref="C440:D440"/>
    <mergeCell ref="C441:D441"/>
    <mergeCell ref="C443:D443"/>
    <mergeCell ref="C444:D444"/>
    <mergeCell ref="C445:D445"/>
    <mergeCell ref="C431:D431"/>
    <mergeCell ref="C432:D432"/>
    <mergeCell ref="C433:D433"/>
    <mergeCell ref="C435:D435"/>
    <mergeCell ref="C437:D437"/>
    <mergeCell ref="C438:D438"/>
    <mergeCell ref="C424:D424"/>
    <mergeCell ref="C425:D425"/>
    <mergeCell ref="C426:D426"/>
    <mergeCell ref="C428:D428"/>
    <mergeCell ref="C429:D429"/>
    <mergeCell ref="C430:D430"/>
    <mergeCell ref="C417:D417"/>
    <mergeCell ref="C418:D418"/>
    <mergeCell ref="C419:D419"/>
    <mergeCell ref="C420:D420"/>
    <mergeCell ref="C422:D422"/>
    <mergeCell ref="C423:D423"/>
    <mergeCell ref="C408:D408"/>
    <mergeCell ref="C409:D409"/>
    <mergeCell ref="C410:D410"/>
    <mergeCell ref="C411:D411"/>
    <mergeCell ref="C412:D412"/>
    <mergeCell ref="C413:D413"/>
    <mergeCell ref="C414:D414"/>
    <mergeCell ref="C416:D416"/>
    <mergeCell ref="C393:D393"/>
    <mergeCell ref="C395:D395"/>
    <mergeCell ref="C396:D396"/>
    <mergeCell ref="C397:D397"/>
    <mergeCell ref="C403:D403"/>
    <mergeCell ref="C387:D387"/>
    <mergeCell ref="C388:D388"/>
    <mergeCell ref="C389:D389"/>
    <mergeCell ref="C373:D373"/>
    <mergeCell ref="C374:D374"/>
    <mergeCell ref="C375:D375"/>
    <mergeCell ref="C377:D377"/>
    <mergeCell ref="C381:D381"/>
    <mergeCell ref="C383:D383"/>
    <mergeCell ref="C367:D367"/>
    <mergeCell ref="C368:D368"/>
    <mergeCell ref="C369:D369"/>
    <mergeCell ref="C370:D370"/>
    <mergeCell ref="C371:D371"/>
    <mergeCell ref="C372:D372"/>
    <mergeCell ref="C361:D361"/>
    <mergeCell ref="C362:D362"/>
    <mergeCell ref="C363:D363"/>
    <mergeCell ref="C364:D364"/>
    <mergeCell ref="C365:D365"/>
    <mergeCell ref="C366:D366"/>
    <mergeCell ref="C355:D355"/>
    <mergeCell ref="C356:D356"/>
    <mergeCell ref="C357:D357"/>
    <mergeCell ref="C358:D358"/>
    <mergeCell ref="C359:D359"/>
    <mergeCell ref="C360:D360"/>
    <mergeCell ref="C349:D349"/>
    <mergeCell ref="C350:D350"/>
    <mergeCell ref="C351:D351"/>
    <mergeCell ref="C352:D352"/>
    <mergeCell ref="C353:D353"/>
    <mergeCell ref="C354:D354"/>
    <mergeCell ref="C343:D343"/>
    <mergeCell ref="C344:D344"/>
    <mergeCell ref="C345:D345"/>
    <mergeCell ref="C346:D346"/>
    <mergeCell ref="C347:D347"/>
    <mergeCell ref="C348:D348"/>
    <mergeCell ref="C336:D336"/>
    <mergeCell ref="C337:D337"/>
    <mergeCell ref="C338:D338"/>
    <mergeCell ref="C340:D340"/>
    <mergeCell ref="C341:D341"/>
    <mergeCell ref="C342:D342"/>
    <mergeCell ref="C329:D329"/>
    <mergeCell ref="C330:D330"/>
    <mergeCell ref="C331:D331"/>
    <mergeCell ref="C332:D332"/>
    <mergeCell ref="C333:D333"/>
    <mergeCell ref="C334:D334"/>
    <mergeCell ref="C316:D316"/>
    <mergeCell ref="C320:D320"/>
    <mergeCell ref="C322:D322"/>
    <mergeCell ref="C323:D323"/>
    <mergeCell ref="C325:D325"/>
    <mergeCell ref="C326:D326"/>
    <mergeCell ref="C327:D327"/>
    <mergeCell ref="C328:D328"/>
    <mergeCell ref="C310:D310"/>
    <mergeCell ref="C311:D311"/>
    <mergeCell ref="C312:D312"/>
    <mergeCell ref="C313:D313"/>
    <mergeCell ref="C314:D314"/>
    <mergeCell ref="C315:D315"/>
    <mergeCell ref="C303:D303"/>
    <mergeCell ref="C304:D304"/>
    <mergeCell ref="C305:D305"/>
    <mergeCell ref="C306:D306"/>
    <mergeCell ref="C307:D307"/>
    <mergeCell ref="C308:D308"/>
    <mergeCell ref="C273:D273"/>
    <mergeCell ref="C274:D274"/>
    <mergeCell ref="C275:D275"/>
    <mergeCell ref="C277:D277"/>
    <mergeCell ref="C278:D278"/>
    <mergeCell ref="C296:D296"/>
    <mergeCell ref="C298:D298"/>
    <mergeCell ref="C301:D301"/>
    <mergeCell ref="C302:D302"/>
    <mergeCell ref="C282:D282"/>
    <mergeCell ref="C283:D283"/>
    <mergeCell ref="C285:D285"/>
    <mergeCell ref="C286:D286"/>
    <mergeCell ref="C288:D288"/>
    <mergeCell ref="C290:D290"/>
    <mergeCell ref="C291:D291"/>
    <mergeCell ref="C292:D292"/>
    <mergeCell ref="C294:D294"/>
    <mergeCell ref="C266:D266"/>
    <mergeCell ref="C267:D267"/>
    <mergeCell ref="C268:D268"/>
    <mergeCell ref="C270:D270"/>
    <mergeCell ref="C271:D271"/>
    <mergeCell ref="C272:D272"/>
    <mergeCell ref="C260:D260"/>
    <mergeCell ref="C261:D261"/>
    <mergeCell ref="C262:D262"/>
    <mergeCell ref="C263:D263"/>
    <mergeCell ref="C264:D264"/>
    <mergeCell ref="C265:D265"/>
    <mergeCell ref="C230:D230"/>
    <mergeCell ref="C232:D232"/>
    <mergeCell ref="C234:D234"/>
    <mergeCell ref="C236:D236"/>
    <mergeCell ref="C238:D238"/>
    <mergeCell ref="C256:D256"/>
    <mergeCell ref="C257:D257"/>
    <mergeCell ref="C258:D258"/>
    <mergeCell ref="C259:D259"/>
    <mergeCell ref="C242:D242"/>
    <mergeCell ref="C244:D244"/>
    <mergeCell ref="C246:D246"/>
    <mergeCell ref="C249:D249"/>
    <mergeCell ref="C251:D251"/>
    <mergeCell ref="C252:D252"/>
    <mergeCell ref="C253:D253"/>
    <mergeCell ref="C254:D254"/>
    <mergeCell ref="C255:D255"/>
    <mergeCell ref="C220:D220"/>
    <mergeCell ref="C222:D222"/>
    <mergeCell ref="C223:D223"/>
    <mergeCell ref="C224:D224"/>
    <mergeCell ref="C226:D226"/>
    <mergeCell ref="C228:D228"/>
    <mergeCell ref="C212:D212"/>
    <mergeCell ref="C214:D214"/>
    <mergeCell ref="C215:D215"/>
    <mergeCell ref="C216:D216"/>
    <mergeCell ref="C218:D218"/>
    <mergeCell ref="C219:D219"/>
    <mergeCell ref="C202:D202"/>
    <mergeCell ref="C203:D203"/>
    <mergeCell ref="C205:D205"/>
    <mergeCell ref="C206:D206"/>
    <mergeCell ref="C208:D208"/>
    <mergeCell ref="C210:D210"/>
    <mergeCell ref="C189:D189"/>
    <mergeCell ref="C191:D191"/>
    <mergeCell ref="C193:D193"/>
    <mergeCell ref="C194:D194"/>
    <mergeCell ref="C196:D196"/>
    <mergeCell ref="C197:D197"/>
    <mergeCell ref="C199:D199"/>
    <mergeCell ref="C201:D201"/>
    <mergeCell ref="C173:D173"/>
    <mergeCell ref="C177:D177"/>
    <mergeCell ref="C178:D178"/>
    <mergeCell ref="C180:D180"/>
    <mergeCell ref="C181:D181"/>
    <mergeCell ref="C183:D183"/>
    <mergeCell ref="C184:D184"/>
    <mergeCell ref="C185:D185"/>
    <mergeCell ref="C167:D167"/>
    <mergeCell ref="C168:D168"/>
    <mergeCell ref="C169:D169"/>
    <mergeCell ref="C170:D170"/>
    <mergeCell ref="C171:D171"/>
    <mergeCell ref="C172:D172"/>
    <mergeCell ref="C161:D161"/>
    <mergeCell ref="C162:D162"/>
    <mergeCell ref="C163:D163"/>
    <mergeCell ref="C164:D164"/>
    <mergeCell ref="C165:D165"/>
    <mergeCell ref="C166:D166"/>
    <mergeCell ref="C155:D155"/>
    <mergeCell ref="C156:D156"/>
    <mergeCell ref="C157:D157"/>
    <mergeCell ref="C158:D158"/>
    <mergeCell ref="C159:D159"/>
    <mergeCell ref="C160:D160"/>
    <mergeCell ref="C149:D149"/>
    <mergeCell ref="C150:D150"/>
    <mergeCell ref="C151:D151"/>
    <mergeCell ref="C152:D152"/>
    <mergeCell ref="C153:D153"/>
    <mergeCell ref="C154:D154"/>
    <mergeCell ref="C143:D143"/>
    <mergeCell ref="C144:D144"/>
    <mergeCell ref="C145:D145"/>
    <mergeCell ref="C146:D146"/>
    <mergeCell ref="C147:D147"/>
    <mergeCell ref="C148:D148"/>
    <mergeCell ref="C137:D137"/>
    <mergeCell ref="C138:D138"/>
    <mergeCell ref="C139:D139"/>
    <mergeCell ref="C140:D140"/>
    <mergeCell ref="C141:D141"/>
    <mergeCell ref="C142:D142"/>
    <mergeCell ref="C131:D131"/>
    <mergeCell ref="C132:D132"/>
    <mergeCell ref="C133:D133"/>
    <mergeCell ref="C134:D134"/>
    <mergeCell ref="C135:D135"/>
    <mergeCell ref="C136:D136"/>
    <mergeCell ref="C125:D125"/>
    <mergeCell ref="C126:D126"/>
    <mergeCell ref="C127:D127"/>
    <mergeCell ref="C128:D128"/>
    <mergeCell ref="C129:D129"/>
    <mergeCell ref="C130:D130"/>
    <mergeCell ref="C119:D119"/>
    <mergeCell ref="C120:D120"/>
    <mergeCell ref="C121:D121"/>
    <mergeCell ref="C122:D122"/>
    <mergeCell ref="C123:D123"/>
    <mergeCell ref="C124:D124"/>
    <mergeCell ref="C113:D113"/>
    <mergeCell ref="C114:D114"/>
    <mergeCell ref="C115:D115"/>
    <mergeCell ref="C116:D116"/>
    <mergeCell ref="C117:D117"/>
    <mergeCell ref="C118:D118"/>
    <mergeCell ref="C107:D107"/>
    <mergeCell ref="C108:D108"/>
    <mergeCell ref="C109:D109"/>
    <mergeCell ref="C110:D110"/>
    <mergeCell ref="C111:D111"/>
    <mergeCell ref="C112:D112"/>
    <mergeCell ref="C100:D100"/>
    <mergeCell ref="C101:D101"/>
    <mergeCell ref="C103:D103"/>
    <mergeCell ref="C104:D104"/>
    <mergeCell ref="C105:D105"/>
    <mergeCell ref="C106:D106"/>
    <mergeCell ref="C94:D94"/>
    <mergeCell ref="C95:D95"/>
    <mergeCell ref="C96:D96"/>
    <mergeCell ref="C97:D97"/>
    <mergeCell ref="C98:D98"/>
    <mergeCell ref="C99:D99"/>
    <mergeCell ref="C88:D88"/>
    <mergeCell ref="C89:D89"/>
    <mergeCell ref="C90:D90"/>
    <mergeCell ref="C91:D91"/>
    <mergeCell ref="C92:D92"/>
    <mergeCell ref="C93:D93"/>
    <mergeCell ref="C82:D82"/>
    <mergeCell ref="C83:D83"/>
    <mergeCell ref="C84:D84"/>
    <mergeCell ref="C85:D85"/>
    <mergeCell ref="C86:D86"/>
    <mergeCell ref="C87:D87"/>
    <mergeCell ref="C76:D76"/>
    <mergeCell ref="C77:D77"/>
    <mergeCell ref="C78:D78"/>
    <mergeCell ref="C79:D79"/>
    <mergeCell ref="C80:D80"/>
    <mergeCell ref="C81:D81"/>
    <mergeCell ref="C70:D70"/>
    <mergeCell ref="C71:D71"/>
    <mergeCell ref="C72:D72"/>
    <mergeCell ref="C73:D73"/>
    <mergeCell ref="C74:D74"/>
    <mergeCell ref="C75:D75"/>
    <mergeCell ref="C64:D64"/>
    <mergeCell ref="C65:D65"/>
    <mergeCell ref="C66:D66"/>
    <mergeCell ref="C67:D67"/>
    <mergeCell ref="C68:D68"/>
    <mergeCell ref="C69:D69"/>
    <mergeCell ref="C58:D58"/>
    <mergeCell ref="C59:D59"/>
    <mergeCell ref="C60:D60"/>
    <mergeCell ref="C61:D61"/>
    <mergeCell ref="C62:D62"/>
    <mergeCell ref="C63:D63"/>
    <mergeCell ref="C51:D51"/>
    <mergeCell ref="C52:D52"/>
    <mergeCell ref="C53:D53"/>
    <mergeCell ref="C55:D55"/>
    <mergeCell ref="C56:D56"/>
    <mergeCell ref="C57:D57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C33:D33"/>
    <mergeCell ref="C34:D3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  <mergeCell ref="C21:D21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18:D18"/>
    <mergeCell ref="C19:D19"/>
    <mergeCell ref="C20:D20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Komjaty</cp:lastModifiedBy>
  <dcterms:created xsi:type="dcterms:W3CDTF">2014-06-17T17:43:23Z</dcterms:created>
  <dcterms:modified xsi:type="dcterms:W3CDTF">2014-08-05T13:45:43Z</dcterms:modified>
</cp:coreProperties>
</file>